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https://spucr-my.sharepoint.com/personal/j_najmanova_spucr_cz/Documents/MigraceDiskuL/Pracovní soubory/Zpracování zakázek/TA Rybník Voříšek/Příloha č. 9 - Soupisy stavebních prací, dodávek a služeb/"/>
    </mc:Choice>
  </mc:AlternateContent>
  <xr:revisionPtr revIDLastSave="1" documentId="8_{7C8A5BB8-FBA1-4B4E-BB25-8D291BEF0E16}" xr6:coauthVersionLast="47" xr6:coauthVersionMax="47" xr10:uidLastSave="{DF06AFDD-A184-44C9-A280-A175AA815BB2}"/>
  <bookViews>
    <workbookView xWindow="-110" yWindow="-110" windowWidth="19420" windowHeight="10420" firstSheet="7" activeTab="9" xr2:uid="{00000000-000D-0000-FFFF-FFFF00000000}"/>
  </bookViews>
  <sheets>
    <sheet name="Rekapitulace stavby" sheetId="1" r:id="rId1"/>
    <sheet name="List1" sheetId="11" r:id="rId2"/>
    <sheet name="SO 01 - Zdrž" sheetId="2" r:id="rId3"/>
    <sheet name="SO 02 - Hráz" sheetId="3" r:id="rId4"/>
    <sheet name="SO 03 - Bezpečnostní přeliv" sheetId="4" r:id="rId5"/>
    <sheet name="SO 04 - Výpustný objekt" sheetId="5" r:id="rId6"/>
    <sheet name="SO 06 - Schodiště" sheetId="6" r:id="rId7"/>
    <sheet name="SO 07 - Nátokové koryto" sheetId="7" r:id="rId8"/>
    <sheet name="SO 08 - Odstranění melior..." sheetId="8" r:id="rId9"/>
    <sheet name="VRN - Vedlejší rozpočtové..." sheetId="9" r:id="rId10"/>
    <sheet name="Pokyny pro vyplnění" sheetId="10" r:id="rId11"/>
  </sheets>
  <definedNames>
    <definedName name="_xlnm._FilterDatabase" localSheetId="2" hidden="1">'SO 01 - Zdrž'!$C$81:$K$154</definedName>
    <definedName name="_xlnm._FilterDatabase" localSheetId="3" hidden="1">'SO 02 - Hráz'!$C$85:$K$206</definedName>
    <definedName name="_xlnm._FilterDatabase" localSheetId="4" hidden="1">'SO 03 - Bezpečnostní přeliv'!$C$85:$K$284</definedName>
    <definedName name="_xlnm._FilterDatabase" localSheetId="5" hidden="1">'SO 04 - Výpustný objekt'!$C$87:$K$226</definedName>
    <definedName name="_xlnm._FilterDatabase" localSheetId="6" hidden="1">'SO 06 - Schodiště'!$C$84:$K$132</definedName>
    <definedName name="_xlnm._FilterDatabase" localSheetId="7" hidden="1">'SO 07 - Nátokové koryto'!$C$84:$K$191</definedName>
    <definedName name="_xlnm._FilterDatabase" localSheetId="8" hidden="1">'SO 08 - Odstranění melior...'!$C$82:$K$164</definedName>
    <definedName name="_xlnm._FilterDatabase" localSheetId="9" hidden="1">'VRN - Vedlejší rozpočtové...'!$C$84:$K$136</definedName>
    <definedName name="_xlnm.Print_Titles" localSheetId="0">'Rekapitulace stavby'!$52:$52</definedName>
    <definedName name="_xlnm.Print_Titles" localSheetId="2">'SO 01 - Zdrž'!$81:$81</definedName>
    <definedName name="_xlnm.Print_Titles" localSheetId="3">'SO 02 - Hráz'!$85:$85</definedName>
    <definedName name="_xlnm.Print_Titles" localSheetId="4">'SO 03 - Bezpečnostní přeliv'!$85:$85</definedName>
    <definedName name="_xlnm.Print_Titles" localSheetId="5">'SO 04 - Výpustný objekt'!$87:$87</definedName>
    <definedName name="_xlnm.Print_Titles" localSheetId="6">'SO 06 - Schodiště'!$84:$84</definedName>
    <definedName name="_xlnm.Print_Titles" localSheetId="7">'SO 07 - Nátokové koryto'!$84:$84</definedName>
    <definedName name="_xlnm.Print_Titles" localSheetId="8">'SO 08 - Odstranění melior...'!$82:$82</definedName>
    <definedName name="_xlnm.Print_Titles" localSheetId="9">'VRN - Vedlejší rozpočtové...'!$84:$84</definedName>
    <definedName name="_xlnm.Print_Area" localSheetId="10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stavby'!$C$42:$AQ$63</definedName>
    <definedName name="_xlnm.Print_Area" localSheetId="2">'SO 01 - Zdrž'!$C$4:$J$39,'SO 01 - Zdrž'!$C$45:$J$63,'SO 01 - Zdrž'!$C$69:$K$154</definedName>
    <definedName name="_xlnm.Print_Area" localSheetId="3">'SO 02 - Hráz'!$C$4:$J$39,'SO 02 - Hráz'!$C$45:$J$67,'SO 02 - Hráz'!$C$73:$K$206</definedName>
    <definedName name="_xlnm.Print_Area" localSheetId="4">'SO 03 - Bezpečnostní přeliv'!$C$4:$J$39,'SO 03 - Bezpečnostní přeliv'!$C$45:$J$67,'SO 03 - Bezpečnostní přeliv'!$C$73:$K$284</definedName>
    <definedName name="_xlnm.Print_Area" localSheetId="5">'SO 04 - Výpustný objekt'!$C$4:$J$39,'SO 04 - Výpustný objekt'!$C$45:$J$69,'SO 04 - Výpustný objekt'!$C$75:$K$226</definedName>
    <definedName name="_xlnm.Print_Area" localSheetId="6">'SO 06 - Schodiště'!$C$4:$J$39,'SO 06 - Schodiště'!$C$45:$J$66,'SO 06 - Schodiště'!$C$72:$K$132</definedName>
    <definedName name="_xlnm.Print_Area" localSheetId="7">'SO 07 - Nátokové koryto'!$C$4:$J$39,'SO 07 - Nátokové koryto'!$C$45:$J$66,'SO 07 - Nátokové koryto'!$C$72:$K$191</definedName>
    <definedName name="_xlnm.Print_Area" localSheetId="8">'SO 08 - Odstranění melior...'!$C$4:$J$39,'SO 08 - Odstranění melior...'!$C$45:$J$64,'SO 08 - Odstranění melior...'!$C$70:$K$164</definedName>
    <definedName name="_xlnm.Print_Area" localSheetId="9">'VRN - Vedlejší rozpočtové...'!$C$4:$J$39,'VRN - Vedlejší rozpočtové...'!$C$45:$J$66,'VRN - Vedlejší rozpočtové...'!$C$72:$K$136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9" l="1"/>
  <c r="J36" i="9"/>
  <c r="AY62" i="1" s="1"/>
  <c r="J35" i="9"/>
  <c r="AX62" i="1"/>
  <c r="BI134" i="9"/>
  <c r="BH134" i="9"/>
  <c r="BG134" i="9"/>
  <c r="BF134" i="9"/>
  <c r="T134" i="9"/>
  <c r="T133" i="9"/>
  <c r="R134" i="9"/>
  <c r="R133" i="9"/>
  <c r="P134" i="9"/>
  <c r="P133" i="9" s="1"/>
  <c r="BI128" i="9"/>
  <c r="BH128" i="9"/>
  <c r="BG128" i="9"/>
  <c r="BF128" i="9"/>
  <c r="T128" i="9"/>
  <c r="T127" i="9"/>
  <c r="R128" i="9"/>
  <c r="R127" i="9" s="1"/>
  <c r="P128" i="9"/>
  <c r="P127" i="9" s="1"/>
  <c r="BI124" i="9"/>
  <c r="BH124" i="9"/>
  <c r="BG124" i="9"/>
  <c r="BF124" i="9"/>
  <c r="T124" i="9"/>
  <c r="R124" i="9"/>
  <c r="P124" i="9"/>
  <c r="BI121" i="9"/>
  <c r="BH121" i="9"/>
  <c r="BG121" i="9"/>
  <c r="BF121" i="9"/>
  <c r="T121" i="9"/>
  <c r="R121" i="9"/>
  <c r="P121" i="9"/>
  <c r="BI117" i="9"/>
  <c r="BH117" i="9"/>
  <c r="BG117" i="9"/>
  <c r="BF117" i="9"/>
  <c r="T117" i="9"/>
  <c r="T116" i="9" s="1"/>
  <c r="R117" i="9"/>
  <c r="R116" i="9" s="1"/>
  <c r="P117" i="9"/>
  <c r="P116" i="9" s="1"/>
  <c r="BI111" i="9"/>
  <c r="BH111" i="9"/>
  <c r="BG111" i="9"/>
  <c r="BF111" i="9"/>
  <c r="T111" i="9"/>
  <c r="R111" i="9"/>
  <c r="P111" i="9"/>
  <c r="BI105" i="9"/>
  <c r="BH105" i="9"/>
  <c r="BG105" i="9"/>
  <c r="BF105" i="9"/>
  <c r="T105" i="9"/>
  <c r="R105" i="9"/>
  <c r="P105" i="9"/>
  <c r="BI102" i="9"/>
  <c r="BH102" i="9"/>
  <c r="BG102" i="9"/>
  <c r="BF102" i="9"/>
  <c r="T102" i="9"/>
  <c r="R102" i="9"/>
  <c r="P102" i="9"/>
  <c r="BI97" i="9"/>
  <c r="BH97" i="9"/>
  <c r="BG97" i="9"/>
  <c r="BF97" i="9"/>
  <c r="T97" i="9"/>
  <c r="R97" i="9"/>
  <c r="P97" i="9"/>
  <c r="BI91" i="9"/>
  <c r="BH91" i="9"/>
  <c r="BG91" i="9"/>
  <c r="BF91" i="9"/>
  <c r="T91" i="9"/>
  <c r="R91" i="9"/>
  <c r="P91" i="9"/>
  <c r="BI88" i="9"/>
  <c r="BH88" i="9"/>
  <c r="BG88" i="9"/>
  <c r="BF88" i="9"/>
  <c r="T88" i="9"/>
  <c r="R88" i="9"/>
  <c r="P88" i="9"/>
  <c r="J82" i="9"/>
  <c r="J81" i="9"/>
  <c r="F81" i="9"/>
  <c r="F79" i="9"/>
  <c r="E77" i="9"/>
  <c r="J55" i="9"/>
  <c r="J54" i="9"/>
  <c r="F54" i="9"/>
  <c r="F52" i="9"/>
  <c r="E50" i="9"/>
  <c r="J18" i="9"/>
  <c r="E18" i="9"/>
  <c r="F82" i="9"/>
  <c r="J17" i="9"/>
  <c r="J12" i="9"/>
  <c r="J79" i="9" s="1"/>
  <c r="E7" i="9"/>
  <c r="E75" i="9" s="1"/>
  <c r="J37" i="8"/>
  <c r="J36" i="8"/>
  <c r="AY61" i="1"/>
  <c r="J35" i="8"/>
  <c r="AX61" i="1" s="1"/>
  <c r="BI160" i="8"/>
  <c r="BH160" i="8"/>
  <c r="BG160" i="8"/>
  <c r="BF160" i="8"/>
  <c r="T160" i="8"/>
  <c r="R160" i="8"/>
  <c r="P160" i="8"/>
  <c r="BI158" i="8"/>
  <c r="BH158" i="8"/>
  <c r="BG158" i="8"/>
  <c r="BF158" i="8"/>
  <c r="T158" i="8"/>
  <c r="R158" i="8"/>
  <c r="P158" i="8"/>
  <c r="BI152" i="8"/>
  <c r="BH152" i="8"/>
  <c r="BG152" i="8"/>
  <c r="BF152" i="8"/>
  <c r="T152" i="8"/>
  <c r="T143" i="8"/>
  <c r="R152" i="8"/>
  <c r="P152" i="8"/>
  <c r="BI144" i="8"/>
  <c r="BH144" i="8"/>
  <c r="BG144" i="8"/>
  <c r="BF144" i="8"/>
  <c r="T144" i="8"/>
  <c r="R144" i="8"/>
  <c r="R143" i="8" s="1"/>
  <c r="P144" i="8"/>
  <c r="P143" i="8" s="1"/>
  <c r="BI142" i="8"/>
  <c r="BH142" i="8"/>
  <c r="BG142" i="8"/>
  <c r="BF142" i="8"/>
  <c r="T142" i="8"/>
  <c r="R142" i="8"/>
  <c r="P142" i="8"/>
  <c r="BI137" i="8"/>
  <c r="BH137" i="8"/>
  <c r="BG137" i="8"/>
  <c r="BF137" i="8"/>
  <c r="T137" i="8"/>
  <c r="R137" i="8"/>
  <c r="P137" i="8"/>
  <c r="BI132" i="8"/>
  <c r="BH132" i="8"/>
  <c r="BG132" i="8"/>
  <c r="BF132" i="8"/>
  <c r="T132" i="8"/>
  <c r="R132" i="8"/>
  <c r="P132" i="8"/>
  <c r="BI127" i="8"/>
  <c r="BH127" i="8"/>
  <c r="BG127" i="8"/>
  <c r="BF127" i="8"/>
  <c r="T127" i="8"/>
  <c r="R127" i="8"/>
  <c r="P127" i="8"/>
  <c r="BI123" i="8"/>
  <c r="BH123" i="8"/>
  <c r="BG123" i="8"/>
  <c r="BF123" i="8"/>
  <c r="T123" i="8"/>
  <c r="R123" i="8"/>
  <c r="P123" i="8"/>
  <c r="BI116" i="8"/>
  <c r="BH116" i="8"/>
  <c r="BG116" i="8"/>
  <c r="BF116" i="8"/>
  <c r="T116" i="8"/>
  <c r="R116" i="8"/>
  <c r="P116" i="8"/>
  <c r="BI111" i="8"/>
  <c r="BH111" i="8"/>
  <c r="BG111" i="8"/>
  <c r="BF111" i="8"/>
  <c r="T111" i="8"/>
  <c r="R111" i="8"/>
  <c r="P111" i="8"/>
  <c r="BI101" i="8"/>
  <c r="BH101" i="8"/>
  <c r="BG101" i="8"/>
  <c r="BF101" i="8"/>
  <c r="T101" i="8"/>
  <c r="R101" i="8"/>
  <c r="P101" i="8"/>
  <c r="BI96" i="8"/>
  <c r="BH96" i="8"/>
  <c r="BG96" i="8"/>
  <c r="BF96" i="8"/>
  <c r="T96" i="8"/>
  <c r="R96" i="8"/>
  <c r="P96" i="8"/>
  <c r="BI91" i="8"/>
  <c r="BH91" i="8"/>
  <c r="BG91" i="8"/>
  <c r="BF91" i="8"/>
  <c r="T91" i="8"/>
  <c r="R91" i="8"/>
  <c r="P91" i="8"/>
  <c r="BI86" i="8"/>
  <c r="BH86" i="8"/>
  <c r="BG86" i="8"/>
  <c r="BF86" i="8"/>
  <c r="T86" i="8"/>
  <c r="R86" i="8"/>
  <c r="P86" i="8"/>
  <c r="J80" i="8"/>
  <c r="J79" i="8"/>
  <c r="F79" i="8"/>
  <c r="F77" i="8"/>
  <c r="E75" i="8"/>
  <c r="J55" i="8"/>
  <c r="J54" i="8"/>
  <c r="F54" i="8"/>
  <c r="F52" i="8"/>
  <c r="E50" i="8"/>
  <c r="J18" i="8"/>
  <c r="E18" i="8"/>
  <c r="F55" i="8"/>
  <c r="J17" i="8"/>
  <c r="J12" i="8"/>
  <c r="J77" i="8"/>
  <c r="E7" i="8"/>
  <c r="E48" i="8"/>
  <c r="J37" i="7"/>
  <c r="J36" i="7"/>
  <c r="AY60" i="1"/>
  <c r="J35" i="7"/>
  <c r="AX60" i="1"/>
  <c r="BI190" i="7"/>
  <c r="BH190" i="7"/>
  <c r="BG190" i="7"/>
  <c r="BF190" i="7"/>
  <c r="T190" i="7"/>
  <c r="T189" i="7"/>
  <c r="R190" i="7"/>
  <c r="R189" i="7"/>
  <c r="P190" i="7"/>
  <c r="P189" i="7" s="1"/>
  <c r="BI187" i="7"/>
  <c r="BH187" i="7"/>
  <c r="BG187" i="7"/>
  <c r="BF187" i="7"/>
  <c r="T187" i="7"/>
  <c r="R187" i="7"/>
  <c r="P187" i="7"/>
  <c r="BI182" i="7"/>
  <c r="BH182" i="7"/>
  <c r="BG182" i="7"/>
  <c r="BF182" i="7"/>
  <c r="T182" i="7"/>
  <c r="R182" i="7"/>
  <c r="P182" i="7"/>
  <c r="BI175" i="7"/>
  <c r="BH175" i="7"/>
  <c r="BG175" i="7"/>
  <c r="BF175" i="7"/>
  <c r="T175" i="7"/>
  <c r="R175" i="7"/>
  <c r="P175" i="7"/>
  <c r="BI170" i="7"/>
  <c r="BH170" i="7"/>
  <c r="BG170" i="7"/>
  <c r="BF170" i="7"/>
  <c r="T170" i="7"/>
  <c r="R170" i="7"/>
  <c r="P170" i="7"/>
  <c r="BI164" i="7"/>
  <c r="BH164" i="7"/>
  <c r="BG164" i="7"/>
  <c r="BF164" i="7"/>
  <c r="T164" i="7"/>
  <c r="R164" i="7"/>
  <c r="P164" i="7"/>
  <c r="BI158" i="7"/>
  <c r="BH158" i="7"/>
  <c r="BG158" i="7"/>
  <c r="BF158" i="7"/>
  <c r="T158" i="7"/>
  <c r="R158" i="7"/>
  <c r="P158" i="7"/>
  <c r="BI152" i="7"/>
  <c r="BH152" i="7"/>
  <c r="BG152" i="7"/>
  <c r="BF152" i="7"/>
  <c r="T152" i="7"/>
  <c r="R152" i="7"/>
  <c r="P152" i="7"/>
  <c r="BI147" i="7"/>
  <c r="BH147" i="7"/>
  <c r="BG147" i="7"/>
  <c r="BF147" i="7"/>
  <c r="T147" i="7"/>
  <c r="R147" i="7"/>
  <c r="P147" i="7"/>
  <c r="BI142" i="7"/>
  <c r="BH142" i="7"/>
  <c r="BG142" i="7"/>
  <c r="BF142" i="7"/>
  <c r="T142" i="7"/>
  <c r="R142" i="7"/>
  <c r="P142" i="7"/>
  <c r="BI137" i="7"/>
  <c r="BH137" i="7"/>
  <c r="BG137" i="7"/>
  <c r="BF137" i="7"/>
  <c r="T137" i="7"/>
  <c r="R137" i="7"/>
  <c r="P137" i="7"/>
  <c r="BI132" i="7"/>
  <c r="BH132" i="7"/>
  <c r="BG132" i="7"/>
  <c r="BF132" i="7"/>
  <c r="T132" i="7"/>
  <c r="R132" i="7"/>
  <c r="P132" i="7"/>
  <c r="BI127" i="7"/>
  <c r="BH127" i="7"/>
  <c r="BG127" i="7"/>
  <c r="BF127" i="7"/>
  <c r="T127" i="7"/>
  <c r="R127" i="7"/>
  <c r="P127" i="7"/>
  <c r="BI122" i="7"/>
  <c r="BH122" i="7"/>
  <c r="BG122" i="7"/>
  <c r="BF122" i="7"/>
  <c r="T122" i="7"/>
  <c r="R122" i="7"/>
  <c r="P122" i="7"/>
  <c r="BI117" i="7"/>
  <c r="BH117" i="7"/>
  <c r="BG117" i="7"/>
  <c r="BF117" i="7"/>
  <c r="T117" i="7"/>
  <c r="R117" i="7"/>
  <c r="P117" i="7"/>
  <c r="BI112" i="7"/>
  <c r="BH112" i="7"/>
  <c r="BG112" i="7"/>
  <c r="BF112" i="7"/>
  <c r="T112" i="7"/>
  <c r="R112" i="7"/>
  <c r="P112" i="7"/>
  <c r="BI107" i="7"/>
  <c r="BH107" i="7"/>
  <c r="BG107" i="7"/>
  <c r="BF107" i="7"/>
  <c r="T107" i="7"/>
  <c r="R107" i="7"/>
  <c r="P107" i="7"/>
  <c r="BI98" i="7"/>
  <c r="BH98" i="7"/>
  <c r="BG98" i="7"/>
  <c r="BF98" i="7"/>
  <c r="T98" i="7"/>
  <c r="R98" i="7"/>
  <c r="P98" i="7"/>
  <c r="BI93" i="7"/>
  <c r="BH93" i="7"/>
  <c r="BG93" i="7"/>
  <c r="BF93" i="7"/>
  <c r="T93" i="7"/>
  <c r="R93" i="7"/>
  <c r="P93" i="7"/>
  <c r="BI88" i="7"/>
  <c r="BH88" i="7"/>
  <c r="BG88" i="7"/>
  <c r="BF88" i="7"/>
  <c r="T88" i="7"/>
  <c r="R88" i="7"/>
  <c r="P88" i="7"/>
  <c r="J82" i="7"/>
  <c r="J81" i="7"/>
  <c r="F81" i="7"/>
  <c r="F79" i="7"/>
  <c r="E77" i="7"/>
  <c r="J55" i="7"/>
  <c r="J54" i="7"/>
  <c r="F54" i="7"/>
  <c r="F52" i="7"/>
  <c r="E50" i="7"/>
  <c r="J18" i="7"/>
  <c r="E18" i="7"/>
  <c r="F82" i="7" s="1"/>
  <c r="J17" i="7"/>
  <c r="J12" i="7"/>
  <c r="J79" i="7" s="1"/>
  <c r="E7" i="7"/>
  <c r="E75" i="7"/>
  <c r="J37" i="6"/>
  <c r="J36" i="6"/>
  <c r="AY59" i="1" s="1"/>
  <c r="J35" i="6"/>
  <c r="AX59" i="1"/>
  <c r="BI131" i="6"/>
  <c r="BH131" i="6"/>
  <c r="BG131" i="6"/>
  <c r="BF131" i="6"/>
  <c r="T131" i="6"/>
  <c r="T130" i="6" s="1"/>
  <c r="R131" i="6"/>
  <c r="R130" i="6"/>
  <c r="P131" i="6"/>
  <c r="P130" i="6"/>
  <c r="BI125" i="6"/>
  <c r="BH125" i="6"/>
  <c r="BG125" i="6"/>
  <c r="BF125" i="6"/>
  <c r="T125" i="6"/>
  <c r="T124" i="6" s="1"/>
  <c r="R125" i="6"/>
  <c r="R124" i="6" s="1"/>
  <c r="P125" i="6"/>
  <c r="P124" i="6" s="1"/>
  <c r="BI119" i="6"/>
  <c r="BH119" i="6"/>
  <c r="BG119" i="6"/>
  <c r="BF119" i="6"/>
  <c r="T119" i="6"/>
  <c r="R119" i="6"/>
  <c r="P119" i="6"/>
  <c r="BI114" i="6"/>
  <c r="BH114" i="6"/>
  <c r="BG114" i="6"/>
  <c r="BF114" i="6"/>
  <c r="T114" i="6"/>
  <c r="R114" i="6"/>
  <c r="P114" i="6"/>
  <c r="BI109" i="6"/>
  <c r="BH109" i="6"/>
  <c r="BG109" i="6"/>
  <c r="BF109" i="6"/>
  <c r="T109" i="6"/>
  <c r="R109" i="6"/>
  <c r="P109" i="6"/>
  <c r="BI104" i="6"/>
  <c r="BH104" i="6"/>
  <c r="BG104" i="6"/>
  <c r="BF104" i="6"/>
  <c r="T104" i="6"/>
  <c r="R104" i="6"/>
  <c r="P104" i="6"/>
  <c r="BI94" i="6"/>
  <c r="BH94" i="6"/>
  <c r="BG94" i="6"/>
  <c r="BF94" i="6"/>
  <c r="T94" i="6"/>
  <c r="T93" i="6" s="1"/>
  <c r="R94" i="6"/>
  <c r="R93" i="6" s="1"/>
  <c r="P94" i="6"/>
  <c r="P93" i="6" s="1"/>
  <c r="BI88" i="6"/>
  <c r="BH88" i="6"/>
  <c r="BG88" i="6"/>
  <c r="BF88" i="6"/>
  <c r="T88" i="6"/>
  <c r="T87" i="6" s="1"/>
  <c r="R88" i="6"/>
  <c r="R87" i="6" s="1"/>
  <c r="P88" i="6"/>
  <c r="P87" i="6" s="1"/>
  <c r="J82" i="6"/>
  <c r="J81" i="6"/>
  <c r="F81" i="6"/>
  <c r="F79" i="6"/>
  <c r="E77" i="6"/>
  <c r="J55" i="6"/>
  <c r="J54" i="6"/>
  <c r="F54" i="6"/>
  <c r="F52" i="6"/>
  <c r="E50" i="6"/>
  <c r="J18" i="6"/>
  <c r="E18" i="6"/>
  <c r="F55" i="6"/>
  <c r="J17" i="6"/>
  <c r="J12" i="6"/>
  <c r="J79" i="6" s="1"/>
  <c r="E7" i="6"/>
  <c r="E48" i="6" s="1"/>
  <c r="J37" i="5"/>
  <c r="J36" i="5"/>
  <c r="AY58" i="1"/>
  <c r="J35" i="5"/>
  <c r="AX58" i="1"/>
  <c r="BI223" i="5"/>
  <c r="BH223" i="5"/>
  <c r="BG223" i="5"/>
  <c r="BF223" i="5"/>
  <c r="T223" i="5"/>
  <c r="T222" i="5"/>
  <c r="R223" i="5"/>
  <c r="R222" i="5"/>
  <c r="P223" i="5"/>
  <c r="P222" i="5"/>
  <c r="BI220" i="5"/>
  <c r="BH220" i="5"/>
  <c r="BG220" i="5"/>
  <c r="BF220" i="5"/>
  <c r="T220" i="5"/>
  <c r="T219" i="5"/>
  <c r="R220" i="5"/>
  <c r="R219" i="5"/>
  <c r="P220" i="5"/>
  <c r="P219" i="5" s="1"/>
  <c r="BI215" i="5"/>
  <c r="BH215" i="5"/>
  <c r="BG215" i="5"/>
  <c r="BF215" i="5"/>
  <c r="T215" i="5"/>
  <c r="R215" i="5"/>
  <c r="P215" i="5"/>
  <c r="BI214" i="5"/>
  <c r="BH214" i="5"/>
  <c r="BG214" i="5"/>
  <c r="BF214" i="5"/>
  <c r="T214" i="5"/>
  <c r="R214" i="5"/>
  <c r="P214" i="5"/>
  <c r="BI209" i="5"/>
  <c r="BH209" i="5"/>
  <c r="BG209" i="5"/>
  <c r="BF209" i="5"/>
  <c r="T209" i="5"/>
  <c r="R209" i="5"/>
  <c r="P209" i="5"/>
  <c r="BI204" i="5"/>
  <c r="BH204" i="5"/>
  <c r="BG204" i="5"/>
  <c r="BF204" i="5"/>
  <c r="T204" i="5"/>
  <c r="R204" i="5"/>
  <c r="P204" i="5"/>
  <c r="BI196" i="5"/>
  <c r="BH196" i="5"/>
  <c r="BG196" i="5"/>
  <c r="BF196" i="5"/>
  <c r="T196" i="5"/>
  <c r="R196" i="5"/>
  <c r="P196" i="5"/>
  <c r="BI189" i="5"/>
  <c r="BH189" i="5"/>
  <c r="BG189" i="5"/>
  <c r="BF189" i="5"/>
  <c r="T189" i="5"/>
  <c r="R189" i="5"/>
  <c r="P189" i="5"/>
  <c r="BI188" i="5"/>
  <c r="BH188" i="5"/>
  <c r="BG188" i="5"/>
  <c r="BF188" i="5"/>
  <c r="T188" i="5"/>
  <c r="R188" i="5"/>
  <c r="P188" i="5"/>
  <c r="BI183" i="5"/>
  <c r="BH183" i="5"/>
  <c r="BG183" i="5"/>
  <c r="BF183" i="5"/>
  <c r="T183" i="5"/>
  <c r="R183" i="5"/>
  <c r="P183" i="5"/>
  <c r="BI182" i="5"/>
  <c r="BH182" i="5"/>
  <c r="BG182" i="5"/>
  <c r="BF182" i="5"/>
  <c r="T182" i="5"/>
  <c r="R182" i="5"/>
  <c r="P182" i="5"/>
  <c r="BI177" i="5"/>
  <c r="BH177" i="5"/>
  <c r="BG177" i="5"/>
  <c r="BF177" i="5"/>
  <c r="T177" i="5"/>
  <c r="R177" i="5"/>
  <c r="P177" i="5"/>
  <c r="BI176" i="5"/>
  <c r="BH176" i="5"/>
  <c r="BG176" i="5"/>
  <c r="BF176" i="5"/>
  <c r="T176" i="5"/>
  <c r="R176" i="5"/>
  <c r="P176" i="5"/>
  <c r="BI171" i="5"/>
  <c r="BH171" i="5"/>
  <c r="BG171" i="5"/>
  <c r="BF171" i="5"/>
  <c r="T171" i="5"/>
  <c r="R171" i="5"/>
  <c r="P171" i="5"/>
  <c r="BI169" i="5"/>
  <c r="BH169" i="5"/>
  <c r="BG169" i="5"/>
  <c r="BF169" i="5"/>
  <c r="T169" i="5"/>
  <c r="R169" i="5"/>
  <c r="P169" i="5"/>
  <c r="BI162" i="5"/>
  <c r="BH162" i="5"/>
  <c r="BG162" i="5"/>
  <c r="BF162" i="5"/>
  <c r="T162" i="5"/>
  <c r="R162" i="5"/>
  <c r="P162" i="5"/>
  <c r="BI154" i="5"/>
  <c r="BH154" i="5"/>
  <c r="BG154" i="5"/>
  <c r="BF154" i="5"/>
  <c r="T154" i="5"/>
  <c r="T153" i="5" s="1"/>
  <c r="R154" i="5"/>
  <c r="R153" i="5"/>
  <c r="P154" i="5"/>
  <c r="P153" i="5"/>
  <c r="BI146" i="5"/>
  <c r="BH146" i="5"/>
  <c r="BG146" i="5"/>
  <c r="BF146" i="5"/>
  <c r="T146" i="5"/>
  <c r="T140" i="5"/>
  <c r="R146" i="5"/>
  <c r="P146" i="5"/>
  <c r="P140" i="5"/>
  <c r="BI141" i="5"/>
  <c r="BH141" i="5"/>
  <c r="BG141" i="5"/>
  <c r="BF141" i="5"/>
  <c r="T141" i="5"/>
  <c r="R141" i="5"/>
  <c r="R140" i="5" s="1"/>
  <c r="P141" i="5"/>
  <c r="BI133" i="5"/>
  <c r="BH133" i="5"/>
  <c r="BG133" i="5"/>
  <c r="BF133" i="5"/>
  <c r="T133" i="5"/>
  <c r="R133" i="5"/>
  <c r="P133" i="5"/>
  <c r="BI126" i="5"/>
  <c r="BH126" i="5"/>
  <c r="BG126" i="5"/>
  <c r="BF126" i="5"/>
  <c r="T126" i="5"/>
  <c r="R126" i="5"/>
  <c r="P126" i="5"/>
  <c r="BI121" i="5"/>
  <c r="BH121" i="5"/>
  <c r="BG121" i="5"/>
  <c r="BF121" i="5"/>
  <c r="T121" i="5"/>
  <c r="R121" i="5"/>
  <c r="P121" i="5"/>
  <c r="BI113" i="5"/>
  <c r="BH113" i="5"/>
  <c r="BG113" i="5"/>
  <c r="BF113" i="5"/>
  <c r="T113" i="5"/>
  <c r="R113" i="5"/>
  <c r="P113" i="5"/>
  <c r="BI108" i="5"/>
  <c r="BH108" i="5"/>
  <c r="BG108" i="5"/>
  <c r="BF108" i="5"/>
  <c r="T108" i="5"/>
  <c r="R108" i="5"/>
  <c r="P108" i="5"/>
  <c r="BI103" i="5"/>
  <c r="BH103" i="5"/>
  <c r="BG103" i="5"/>
  <c r="BF103" i="5"/>
  <c r="T103" i="5"/>
  <c r="R103" i="5"/>
  <c r="P103" i="5"/>
  <c r="BI96" i="5"/>
  <c r="BH96" i="5"/>
  <c r="BG96" i="5"/>
  <c r="BF96" i="5"/>
  <c r="T96" i="5"/>
  <c r="R96" i="5"/>
  <c r="P96" i="5"/>
  <c r="BI91" i="5"/>
  <c r="BH91" i="5"/>
  <c r="BG91" i="5"/>
  <c r="BF91" i="5"/>
  <c r="T91" i="5"/>
  <c r="R91" i="5"/>
  <c r="P91" i="5"/>
  <c r="J85" i="5"/>
  <c r="J84" i="5"/>
  <c r="F84" i="5"/>
  <c r="F82" i="5"/>
  <c r="E80" i="5"/>
  <c r="J55" i="5"/>
  <c r="J54" i="5"/>
  <c r="F54" i="5"/>
  <c r="F52" i="5"/>
  <c r="E50" i="5"/>
  <c r="J18" i="5"/>
  <c r="E18" i="5"/>
  <c r="F85" i="5" s="1"/>
  <c r="J17" i="5"/>
  <c r="J12" i="5"/>
  <c r="J52" i="5" s="1"/>
  <c r="E7" i="5"/>
  <c r="E48" i="5" s="1"/>
  <c r="J37" i="4"/>
  <c r="J36" i="4"/>
  <c r="AY57" i="1"/>
  <c r="J35" i="4"/>
  <c r="AX57" i="1"/>
  <c r="BI283" i="4"/>
  <c r="BH283" i="4"/>
  <c r="BG283" i="4"/>
  <c r="BF283" i="4"/>
  <c r="T283" i="4"/>
  <c r="T282" i="4"/>
  <c r="R283" i="4"/>
  <c r="R282" i="4"/>
  <c r="P283" i="4"/>
  <c r="P282" i="4"/>
  <c r="BI281" i="4"/>
  <c r="BH281" i="4"/>
  <c r="BG281" i="4"/>
  <c r="BF281" i="4"/>
  <c r="T281" i="4"/>
  <c r="R281" i="4"/>
  <c r="P281" i="4"/>
  <c r="BI277" i="4"/>
  <c r="BH277" i="4"/>
  <c r="BG277" i="4"/>
  <c r="BF277" i="4"/>
  <c r="T277" i="4"/>
  <c r="R277" i="4"/>
  <c r="P277" i="4"/>
  <c r="BI268" i="4"/>
  <c r="BH268" i="4"/>
  <c r="BG268" i="4"/>
  <c r="BF268" i="4"/>
  <c r="T268" i="4"/>
  <c r="T267" i="4"/>
  <c r="R268" i="4"/>
  <c r="R267" i="4"/>
  <c r="P268" i="4"/>
  <c r="P267" i="4"/>
  <c r="BI261" i="4"/>
  <c r="BH261" i="4"/>
  <c r="BG261" i="4"/>
  <c r="BF261" i="4"/>
  <c r="T261" i="4"/>
  <c r="R261" i="4"/>
  <c r="P261" i="4"/>
  <c r="BI237" i="4"/>
  <c r="BH237" i="4"/>
  <c r="BG237" i="4"/>
  <c r="BF237" i="4"/>
  <c r="T237" i="4"/>
  <c r="R237" i="4"/>
  <c r="P237" i="4"/>
  <c r="BI228" i="4"/>
  <c r="BH228" i="4"/>
  <c r="BG228" i="4"/>
  <c r="BF228" i="4"/>
  <c r="T228" i="4"/>
  <c r="R228" i="4"/>
  <c r="P228" i="4"/>
  <c r="BI204" i="4"/>
  <c r="BH204" i="4"/>
  <c r="BG204" i="4"/>
  <c r="BF204" i="4"/>
  <c r="T204" i="4"/>
  <c r="R204" i="4"/>
  <c r="P204" i="4"/>
  <c r="BI195" i="4"/>
  <c r="BH195" i="4"/>
  <c r="BG195" i="4"/>
  <c r="BF195" i="4"/>
  <c r="T195" i="4"/>
  <c r="R195" i="4"/>
  <c r="P195" i="4"/>
  <c r="BI171" i="4"/>
  <c r="BH171" i="4"/>
  <c r="BG171" i="4"/>
  <c r="BF171" i="4"/>
  <c r="T171" i="4"/>
  <c r="R171" i="4"/>
  <c r="P171" i="4"/>
  <c r="BI149" i="4"/>
  <c r="BH149" i="4"/>
  <c r="BG149" i="4"/>
  <c r="BF149" i="4"/>
  <c r="T149" i="4"/>
  <c r="R149" i="4"/>
  <c r="P149" i="4"/>
  <c r="BI137" i="4"/>
  <c r="BH137" i="4"/>
  <c r="BG137" i="4"/>
  <c r="BF137" i="4"/>
  <c r="T137" i="4"/>
  <c r="R137" i="4"/>
  <c r="P137" i="4"/>
  <c r="BI129" i="4"/>
  <c r="BH129" i="4"/>
  <c r="BG129" i="4"/>
  <c r="BF129" i="4"/>
  <c r="T129" i="4"/>
  <c r="T128" i="4"/>
  <c r="R129" i="4"/>
  <c r="R128" i="4"/>
  <c r="P129" i="4"/>
  <c r="P128" i="4"/>
  <c r="BI121" i="4"/>
  <c r="BH121" i="4"/>
  <c r="BG121" i="4"/>
  <c r="BF121" i="4"/>
  <c r="T121" i="4"/>
  <c r="R121" i="4"/>
  <c r="P121" i="4"/>
  <c r="BI116" i="4"/>
  <c r="BH116" i="4"/>
  <c r="BG116" i="4"/>
  <c r="BF116" i="4"/>
  <c r="T116" i="4"/>
  <c r="R116" i="4"/>
  <c r="P116" i="4"/>
  <c r="BI111" i="4"/>
  <c r="BH111" i="4"/>
  <c r="BG111" i="4"/>
  <c r="BF111" i="4"/>
  <c r="T111" i="4"/>
  <c r="R111" i="4"/>
  <c r="P111" i="4"/>
  <c r="BI106" i="4"/>
  <c r="BH106" i="4"/>
  <c r="BG106" i="4"/>
  <c r="BF106" i="4"/>
  <c r="T106" i="4"/>
  <c r="R106" i="4"/>
  <c r="P106" i="4"/>
  <c r="BI101" i="4"/>
  <c r="BH101" i="4"/>
  <c r="BG101" i="4"/>
  <c r="BF101" i="4"/>
  <c r="T101" i="4"/>
  <c r="R101" i="4"/>
  <c r="P101" i="4"/>
  <c r="BI94" i="4"/>
  <c r="BH94" i="4"/>
  <c r="BG94" i="4"/>
  <c r="BF94" i="4"/>
  <c r="T94" i="4"/>
  <c r="R94" i="4"/>
  <c r="P94" i="4"/>
  <c r="BI89" i="4"/>
  <c r="BH89" i="4"/>
  <c r="BG89" i="4"/>
  <c r="BF89" i="4"/>
  <c r="T89" i="4"/>
  <c r="R89" i="4"/>
  <c r="P89" i="4"/>
  <c r="J83" i="4"/>
  <c r="J82" i="4"/>
  <c r="F82" i="4"/>
  <c r="F80" i="4"/>
  <c r="E78" i="4"/>
  <c r="J55" i="4"/>
  <c r="J54" i="4"/>
  <c r="F54" i="4"/>
  <c r="F52" i="4"/>
  <c r="E50" i="4"/>
  <c r="J18" i="4"/>
  <c r="E18" i="4"/>
  <c r="F55" i="4"/>
  <c r="J17" i="4"/>
  <c r="J12" i="4"/>
  <c r="J52" i="4" s="1"/>
  <c r="E7" i="4"/>
  <c r="E76" i="4" s="1"/>
  <c r="J37" i="3"/>
  <c r="J36" i="3"/>
  <c r="AY56" i="1"/>
  <c r="J35" i="3"/>
  <c r="AX56" i="1"/>
  <c r="BI202" i="3"/>
  <c r="BH202" i="3"/>
  <c r="BG202" i="3"/>
  <c r="BF202" i="3"/>
  <c r="T202" i="3"/>
  <c r="R202" i="3"/>
  <c r="P202" i="3"/>
  <c r="BI197" i="3"/>
  <c r="BH197" i="3"/>
  <c r="BG197" i="3"/>
  <c r="BF197" i="3"/>
  <c r="T197" i="3"/>
  <c r="R197" i="3"/>
  <c r="P197" i="3"/>
  <c r="BI193" i="3"/>
  <c r="BH193" i="3"/>
  <c r="BG193" i="3"/>
  <c r="BF193" i="3"/>
  <c r="T193" i="3"/>
  <c r="T192" i="3"/>
  <c r="R193" i="3"/>
  <c r="R192" i="3"/>
  <c r="P193" i="3"/>
  <c r="P192" i="3"/>
  <c r="BI191" i="3"/>
  <c r="BH191" i="3"/>
  <c r="BG191" i="3"/>
  <c r="BF191" i="3"/>
  <c r="T191" i="3"/>
  <c r="R191" i="3"/>
  <c r="P191" i="3"/>
  <c r="BI186" i="3"/>
  <c r="BH186" i="3"/>
  <c r="BG186" i="3"/>
  <c r="BF186" i="3"/>
  <c r="T186" i="3"/>
  <c r="R186" i="3"/>
  <c r="P186" i="3"/>
  <c r="BI180" i="3"/>
  <c r="BH180" i="3"/>
  <c r="BG180" i="3"/>
  <c r="BF180" i="3"/>
  <c r="T180" i="3"/>
  <c r="R180" i="3"/>
  <c r="P180" i="3"/>
  <c r="BI175" i="3"/>
  <c r="BH175" i="3"/>
  <c r="BG175" i="3"/>
  <c r="BF175" i="3"/>
  <c r="T175" i="3"/>
  <c r="R175" i="3"/>
  <c r="P175" i="3"/>
  <c r="BI170" i="3"/>
  <c r="BH170" i="3"/>
  <c r="BG170" i="3"/>
  <c r="BF170" i="3"/>
  <c r="T170" i="3"/>
  <c r="R170" i="3"/>
  <c r="P170" i="3"/>
  <c r="BI165" i="3"/>
  <c r="BH165" i="3"/>
  <c r="BG165" i="3"/>
  <c r="BF165" i="3"/>
  <c r="T165" i="3"/>
  <c r="R165" i="3"/>
  <c r="P165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2" i="3"/>
  <c r="BH152" i="3"/>
  <c r="BG152" i="3"/>
  <c r="BF152" i="3"/>
  <c r="T152" i="3"/>
  <c r="R152" i="3"/>
  <c r="P152" i="3"/>
  <c r="BI147" i="3"/>
  <c r="BH147" i="3"/>
  <c r="BG147" i="3"/>
  <c r="BF147" i="3"/>
  <c r="T147" i="3"/>
  <c r="R147" i="3"/>
  <c r="P147" i="3"/>
  <c r="BI142" i="3"/>
  <c r="BH142" i="3"/>
  <c r="BG142" i="3"/>
  <c r="BF142" i="3"/>
  <c r="T142" i="3"/>
  <c r="R142" i="3"/>
  <c r="P142" i="3"/>
  <c r="BI137" i="3"/>
  <c r="BH137" i="3"/>
  <c r="BG137" i="3"/>
  <c r="BF137" i="3"/>
  <c r="T137" i="3"/>
  <c r="R137" i="3"/>
  <c r="P137" i="3"/>
  <c r="BI130" i="3"/>
  <c r="BH130" i="3"/>
  <c r="BG130" i="3"/>
  <c r="BF130" i="3"/>
  <c r="T130" i="3"/>
  <c r="R130" i="3"/>
  <c r="P130" i="3"/>
  <c r="BI125" i="3"/>
  <c r="BH125" i="3"/>
  <c r="BG125" i="3"/>
  <c r="BF125" i="3"/>
  <c r="T125" i="3"/>
  <c r="R125" i="3"/>
  <c r="P125" i="3"/>
  <c r="BI118" i="3"/>
  <c r="BH118" i="3"/>
  <c r="BG118" i="3"/>
  <c r="BF118" i="3"/>
  <c r="T118" i="3"/>
  <c r="R118" i="3"/>
  <c r="P118" i="3"/>
  <c r="BI109" i="3"/>
  <c r="BH109" i="3"/>
  <c r="BG109" i="3"/>
  <c r="BF109" i="3"/>
  <c r="T109" i="3"/>
  <c r="R109" i="3"/>
  <c r="P109" i="3"/>
  <c r="BI104" i="3"/>
  <c r="BH104" i="3"/>
  <c r="BG104" i="3"/>
  <c r="BF104" i="3"/>
  <c r="T104" i="3"/>
  <c r="R104" i="3"/>
  <c r="P104" i="3"/>
  <c r="BI99" i="3"/>
  <c r="BH99" i="3"/>
  <c r="BG99" i="3"/>
  <c r="BF99" i="3"/>
  <c r="T99" i="3"/>
  <c r="R99" i="3"/>
  <c r="P99" i="3"/>
  <c r="BI94" i="3"/>
  <c r="BH94" i="3"/>
  <c r="BG94" i="3"/>
  <c r="BF94" i="3"/>
  <c r="T94" i="3"/>
  <c r="R94" i="3"/>
  <c r="P94" i="3"/>
  <c r="BI89" i="3"/>
  <c r="BH89" i="3"/>
  <c r="BG89" i="3"/>
  <c r="BF89" i="3"/>
  <c r="T89" i="3"/>
  <c r="R89" i="3"/>
  <c r="P89" i="3"/>
  <c r="J83" i="3"/>
  <c r="J82" i="3"/>
  <c r="F82" i="3"/>
  <c r="F80" i="3"/>
  <c r="E78" i="3"/>
  <c r="J55" i="3"/>
  <c r="J54" i="3"/>
  <c r="F54" i="3"/>
  <c r="F52" i="3"/>
  <c r="E50" i="3"/>
  <c r="J18" i="3"/>
  <c r="E18" i="3"/>
  <c r="F83" i="3" s="1"/>
  <c r="J17" i="3"/>
  <c r="J12" i="3"/>
  <c r="J80" i="3" s="1"/>
  <c r="E7" i="3"/>
  <c r="E76" i="3" s="1"/>
  <c r="J37" i="2"/>
  <c r="J36" i="2"/>
  <c r="AY55" i="1"/>
  <c r="J35" i="2"/>
  <c r="AX55" i="1"/>
  <c r="BI153" i="2"/>
  <c r="BH153" i="2"/>
  <c r="BG153" i="2"/>
  <c r="BF153" i="2"/>
  <c r="T153" i="2"/>
  <c r="T152" i="2"/>
  <c r="R153" i="2"/>
  <c r="R152" i="2"/>
  <c r="P153" i="2"/>
  <c r="P152" i="2"/>
  <c r="BI145" i="2"/>
  <c r="BH145" i="2"/>
  <c r="BG145" i="2"/>
  <c r="BF145" i="2"/>
  <c r="T145" i="2"/>
  <c r="R145" i="2"/>
  <c r="P145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4" i="2"/>
  <c r="BH134" i="2"/>
  <c r="BG134" i="2"/>
  <c r="BF134" i="2"/>
  <c r="T134" i="2"/>
  <c r="R134" i="2"/>
  <c r="P134" i="2"/>
  <c r="BI129" i="2"/>
  <c r="BH129" i="2"/>
  <c r="BG129" i="2"/>
  <c r="BF129" i="2"/>
  <c r="T129" i="2"/>
  <c r="R129" i="2"/>
  <c r="P129" i="2"/>
  <c r="BI124" i="2"/>
  <c r="BH124" i="2"/>
  <c r="BG124" i="2"/>
  <c r="BF124" i="2"/>
  <c r="T124" i="2"/>
  <c r="R124" i="2"/>
  <c r="P124" i="2"/>
  <c r="BI119" i="2"/>
  <c r="BH119" i="2"/>
  <c r="BG119" i="2"/>
  <c r="BF119" i="2"/>
  <c r="T119" i="2"/>
  <c r="R119" i="2"/>
  <c r="P119" i="2"/>
  <c r="BI114" i="2"/>
  <c r="BH114" i="2"/>
  <c r="BG114" i="2"/>
  <c r="BF114" i="2"/>
  <c r="T114" i="2"/>
  <c r="R114" i="2"/>
  <c r="P114" i="2"/>
  <c r="BI107" i="2"/>
  <c r="BH107" i="2"/>
  <c r="BG107" i="2"/>
  <c r="BF107" i="2"/>
  <c r="T107" i="2"/>
  <c r="R107" i="2"/>
  <c r="P107" i="2"/>
  <c r="BI100" i="2"/>
  <c r="BH100" i="2"/>
  <c r="BG100" i="2"/>
  <c r="BF100" i="2"/>
  <c r="T100" i="2"/>
  <c r="R100" i="2"/>
  <c r="P100" i="2"/>
  <c r="BI95" i="2"/>
  <c r="BH95" i="2"/>
  <c r="BG95" i="2"/>
  <c r="BF95" i="2"/>
  <c r="T95" i="2"/>
  <c r="R95" i="2"/>
  <c r="P95" i="2"/>
  <c r="BI90" i="2"/>
  <c r="BH90" i="2"/>
  <c r="BG90" i="2"/>
  <c r="BF90" i="2"/>
  <c r="T90" i="2"/>
  <c r="R90" i="2"/>
  <c r="P90" i="2"/>
  <c r="BI85" i="2"/>
  <c r="BH85" i="2"/>
  <c r="BG85" i="2"/>
  <c r="BF85" i="2"/>
  <c r="T85" i="2"/>
  <c r="R85" i="2"/>
  <c r="P85" i="2"/>
  <c r="J79" i="2"/>
  <c r="J78" i="2"/>
  <c r="F78" i="2"/>
  <c r="F76" i="2"/>
  <c r="E74" i="2"/>
  <c r="J55" i="2"/>
  <c r="J54" i="2"/>
  <c r="F54" i="2"/>
  <c r="F52" i="2"/>
  <c r="E50" i="2"/>
  <c r="J18" i="2"/>
  <c r="E18" i="2"/>
  <c r="F79" i="2"/>
  <c r="J17" i="2"/>
  <c r="J12" i="2"/>
  <c r="J76" i="2" s="1"/>
  <c r="E7" i="2"/>
  <c r="E72" i="2" s="1"/>
  <c r="L50" i="1"/>
  <c r="AM50" i="1"/>
  <c r="AM49" i="1"/>
  <c r="L49" i="1"/>
  <c r="AM47" i="1"/>
  <c r="L47" i="1"/>
  <c r="L45" i="1"/>
  <c r="L44" i="1"/>
  <c r="J93" i="7"/>
  <c r="AS54" i="1"/>
  <c r="J103" i="5"/>
  <c r="BK158" i="7"/>
  <c r="BK129" i="2"/>
  <c r="J193" i="3"/>
  <c r="BK169" i="5"/>
  <c r="BK182" i="5"/>
  <c r="J88" i="7"/>
  <c r="J124" i="9"/>
  <c r="J137" i="3"/>
  <c r="BK106" i="4"/>
  <c r="J183" i="5"/>
  <c r="BK164" i="7"/>
  <c r="J117" i="9"/>
  <c r="BK175" i="3"/>
  <c r="J94" i="4"/>
  <c r="BK209" i="5"/>
  <c r="J182" i="7"/>
  <c r="BK119" i="2"/>
  <c r="J261" i="4"/>
  <c r="J154" i="5"/>
  <c r="J104" i="6"/>
  <c r="J137" i="7"/>
  <c r="J105" i="9"/>
  <c r="BK89" i="3"/>
  <c r="J121" i="4"/>
  <c r="J220" i="5"/>
  <c r="J147" i="7"/>
  <c r="BK101" i="8"/>
  <c r="BK107" i="2"/>
  <c r="J142" i="3"/>
  <c r="BK189" i="5"/>
  <c r="BK126" i="5"/>
  <c r="BK122" i="7"/>
  <c r="J132" i="7"/>
  <c r="J121" i="5"/>
  <c r="J128" i="9"/>
  <c r="J109" i="3"/>
  <c r="BK129" i="4"/>
  <c r="J215" i="5"/>
  <c r="BK182" i="7"/>
  <c r="BK145" i="2"/>
  <c r="BK137" i="3"/>
  <c r="BK121" i="4"/>
  <c r="BK176" i="5"/>
  <c r="J122" i="7"/>
  <c r="BK91" i="8"/>
  <c r="BK134" i="2"/>
  <c r="BK157" i="3"/>
  <c r="J111" i="4"/>
  <c r="BK109" i="6"/>
  <c r="BK142" i="8"/>
  <c r="J85" i="2"/>
  <c r="BK158" i="3"/>
  <c r="BK281" i="4"/>
  <c r="BK204" i="5"/>
  <c r="J152" i="7"/>
  <c r="J102" i="9"/>
  <c r="BK180" i="3"/>
  <c r="BK94" i="4"/>
  <c r="BK215" i="5"/>
  <c r="J114" i="6"/>
  <c r="BK158" i="8"/>
  <c r="BK139" i="2"/>
  <c r="BK125" i="3"/>
  <c r="J283" i="4"/>
  <c r="BK196" i="5"/>
  <c r="BK170" i="7"/>
  <c r="J158" i="8"/>
  <c r="J170" i="3"/>
  <c r="BK101" i="4"/>
  <c r="BK220" i="5"/>
  <c r="BK142" i="7"/>
  <c r="J111" i="8"/>
  <c r="BK147" i="7"/>
  <c r="BK111" i="8"/>
  <c r="J191" i="3"/>
  <c r="BK160" i="3"/>
  <c r="BK237" i="4"/>
  <c r="BK223" i="5"/>
  <c r="J134" i="9"/>
  <c r="J158" i="3"/>
  <c r="J277" i="4"/>
  <c r="BK121" i="5"/>
  <c r="J190" i="7"/>
  <c r="J132" i="8"/>
  <c r="BK100" i="2"/>
  <c r="J186" i="3"/>
  <c r="BK228" i="4"/>
  <c r="J108" i="5"/>
  <c r="BK107" i="7"/>
  <c r="J123" i="8"/>
  <c r="J100" i="2"/>
  <c r="J228" i="4"/>
  <c r="J177" i="5"/>
  <c r="BK91" i="5"/>
  <c r="J86" i="8"/>
  <c r="BK95" i="2"/>
  <c r="J165" i="3"/>
  <c r="BK261" i="4"/>
  <c r="J169" i="5"/>
  <c r="BK190" i="7"/>
  <c r="J116" i="8"/>
  <c r="J107" i="2"/>
  <c r="J175" i="3"/>
  <c r="J237" i="4"/>
  <c r="J96" i="5"/>
  <c r="J164" i="7"/>
  <c r="BK128" i="9"/>
  <c r="J139" i="2"/>
  <c r="J94" i="3"/>
  <c r="BK283" i="4"/>
  <c r="J189" i="5"/>
  <c r="BK112" i="7"/>
  <c r="J142" i="8"/>
  <c r="BK88" i="9"/>
  <c r="BK94" i="6"/>
  <c r="BK123" i="8"/>
  <c r="BK202" i="3"/>
  <c r="BK152" i="3"/>
  <c r="J188" i="5"/>
  <c r="J187" i="7"/>
  <c r="J90" i="2"/>
  <c r="BK118" i="3"/>
  <c r="BK171" i="4"/>
  <c r="BK214" i="5"/>
  <c r="BK125" i="6"/>
  <c r="J101" i="8"/>
  <c r="BK140" i="2"/>
  <c r="J104" i="3"/>
  <c r="BK108" i="5"/>
  <c r="J107" i="7"/>
  <c r="J160" i="8"/>
  <c r="J119" i="2"/>
  <c r="BK186" i="3"/>
  <c r="BK277" i="4"/>
  <c r="J223" i="5"/>
  <c r="BK132" i="7"/>
  <c r="J129" i="2"/>
  <c r="J130" i="3"/>
  <c r="BK96" i="5"/>
  <c r="J176" i="5"/>
  <c r="BK144" i="8"/>
  <c r="BK153" i="2"/>
  <c r="J118" i="3"/>
  <c r="BK268" i="4"/>
  <c r="J214" i="5"/>
  <c r="BK127" i="7"/>
  <c r="J91" i="8"/>
  <c r="BK105" i="9"/>
  <c r="BK130" i="3"/>
  <c r="J195" i="4"/>
  <c r="J204" i="5"/>
  <c r="J196" i="5"/>
  <c r="BK175" i="7"/>
  <c r="BK160" i="8"/>
  <c r="BK137" i="7"/>
  <c r="BK102" i="9"/>
  <c r="J147" i="3"/>
  <c r="BK149" i="4"/>
  <c r="BK137" i="4"/>
  <c r="BK154" i="5"/>
  <c r="BK116" i="8"/>
  <c r="BK191" i="3"/>
  <c r="BK99" i="3"/>
  <c r="J209" i="5"/>
  <c r="BK141" i="5"/>
  <c r="J98" i="7"/>
  <c r="BK93" i="7"/>
  <c r="BK134" i="9"/>
  <c r="BK85" i="2"/>
  <c r="BK142" i="3"/>
  <c r="BK146" i="5"/>
  <c r="J131" i="6"/>
  <c r="J142" i="7"/>
  <c r="J111" i="9"/>
  <c r="BK197" i="3"/>
  <c r="BK195" i="4"/>
  <c r="J113" i="5"/>
  <c r="BK114" i="6"/>
  <c r="J96" i="8"/>
  <c r="BK170" i="3"/>
  <c r="BK89" i="4"/>
  <c r="BK171" i="5"/>
  <c r="J170" i="7"/>
  <c r="BK111" i="9"/>
  <c r="BK193" i="3"/>
  <c r="J152" i="3"/>
  <c r="BK188" i="5"/>
  <c r="BK117" i="7"/>
  <c r="J112" i="7"/>
  <c r="J124" i="2"/>
  <c r="BK104" i="3"/>
  <c r="BK204" i="4"/>
  <c r="J141" i="5"/>
  <c r="J94" i="6"/>
  <c r="BK152" i="8"/>
  <c r="BK121" i="9"/>
  <c r="BK88" i="6"/>
  <c r="J153" i="2"/>
  <c r="BK147" i="3"/>
  <c r="J202" i="3"/>
  <c r="BK116" i="4"/>
  <c r="J125" i="6"/>
  <c r="BK117" i="9"/>
  <c r="J160" i="3"/>
  <c r="J204" i="4"/>
  <c r="J162" i="5"/>
  <c r="BK88" i="7"/>
  <c r="J137" i="8"/>
  <c r="BK94" i="3"/>
  <c r="J268" i="4"/>
  <c r="J126" i="5"/>
  <c r="J144" i="8"/>
  <c r="BK124" i="9"/>
  <c r="J114" i="2"/>
  <c r="J125" i="3"/>
  <c r="J171" i="5"/>
  <c r="J146" i="5"/>
  <c r="J91" i="9"/>
  <c r="J134" i="2"/>
  <c r="J89" i="4"/>
  <c r="BK133" i="5"/>
  <c r="BK131" i="6"/>
  <c r="J175" i="7"/>
  <c r="J152" i="8"/>
  <c r="J145" i="2"/>
  <c r="J99" i="3"/>
  <c r="J137" i="4"/>
  <c r="J109" i="6"/>
  <c r="J127" i="8"/>
  <c r="J121" i="9"/>
  <c r="BK109" i="3"/>
  <c r="J101" i="4"/>
  <c r="BK183" i="5"/>
  <c r="J117" i="7"/>
  <c r="BK137" i="8"/>
  <c r="J88" i="9"/>
  <c r="J91" i="5"/>
  <c r="BK91" i="9"/>
  <c r="J89" i="3"/>
  <c r="J106" i="4"/>
  <c r="BK113" i="5"/>
  <c r="BK104" i="6"/>
  <c r="J140" i="2"/>
  <c r="J180" i="3"/>
  <c r="J129" i="4"/>
  <c r="J119" i="6"/>
  <c r="BK152" i="7"/>
  <c r="J97" i="9"/>
  <c r="BK90" i="2"/>
  <c r="J116" i="4"/>
  <c r="BK177" i="5"/>
  <c r="BK187" i="7"/>
  <c r="BK96" i="8"/>
  <c r="BK114" i="2"/>
  <c r="J157" i="3"/>
  <c r="BK111" i="4"/>
  <c r="J133" i="5"/>
  <c r="BK98" i="7"/>
  <c r="BK97" i="9"/>
  <c r="BK165" i="3"/>
  <c r="J171" i="4"/>
  <c r="J182" i="5"/>
  <c r="J158" i="7"/>
  <c r="BK127" i="8"/>
  <c r="BK124" i="2"/>
  <c r="J281" i="4"/>
  <c r="BK103" i="5"/>
  <c r="BK119" i="6"/>
  <c r="BK132" i="8"/>
  <c r="J95" i="2"/>
  <c r="J197" i="3"/>
  <c r="J149" i="4"/>
  <c r="BK162" i="5"/>
  <c r="J88" i="6"/>
  <c r="J127" i="7"/>
  <c r="BK86" i="8"/>
  <c r="P159" i="3" l="1"/>
  <c r="P136" i="4"/>
  <c r="T276" i="4"/>
  <c r="T120" i="5"/>
  <c r="P161" i="5"/>
  <c r="R103" i="6"/>
  <c r="R86" i="6"/>
  <c r="R85" i="6" s="1"/>
  <c r="T87" i="7"/>
  <c r="R169" i="7"/>
  <c r="BK85" i="8"/>
  <c r="J85" i="8" s="1"/>
  <c r="J61" i="8" s="1"/>
  <c r="P157" i="8"/>
  <c r="BK84" i="2"/>
  <c r="BK83" i="2" s="1"/>
  <c r="J83" i="2" s="1"/>
  <c r="J60" i="2" s="1"/>
  <c r="BK159" i="3"/>
  <c r="J159" i="3" s="1"/>
  <c r="J62" i="3" s="1"/>
  <c r="T185" i="3"/>
  <c r="R136" i="4"/>
  <c r="T90" i="5"/>
  <c r="BK203" i="5"/>
  <c r="J203" i="5" s="1"/>
  <c r="J66" i="5" s="1"/>
  <c r="T146" i="7"/>
  <c r="T181" i="7"/>
  <c r="BK88" i="3"/>
  <c r="J88" i="3"/>
  <c r="J61" i="3"/>
  <c r="BK185" i="3"/>
  <c r="J185" i="3" s="1"/>
  <c r="J63" i="3" s="1"/>
  <c r="R196" i="3"/>
  <c r="R195" i="3" s="1"/>
  <c r="BK88" i="4"/>
  <c r="P90" i="5"/>
  <c r="R203" i="5"/>
  <c r="P103" i="6"/>
  <c r="P86" i="6" s="1"/>
  <c r="P85" i="6" s="1"/>
  <c r="AU59" i="1" s="1"/>
  <c r="BK87" i="7"/>
  <c r="P169" i="7"/>
  <c r="P84" i="2"/>
  <c r="P83" i="2"/>
  <c r="P82" i="2" s="1"/>
  <c r="AU55" i="1" s="1"/>
  <c r="R88" i="3"/>
  <c r="R185" i="3"/>
  <c r="T196" i="3"/>
  <c r="T195" i="3"/>
  <c r="T88" i="4"/>
  <c r="R276" i="4"/>
  <c r="R120" i="5"/>
  <c r="T161" i="5"/>
  <c r="P87" i="7"/>
  <c r="BK169" i="7"/>
  <c r="J169" i="7"/>
  <c r="J63" i="7"/>
  <c r="P85" i="8"/>
  <c r="P84" i="8"/>
  <c r="P83" i="8" s="1"/>
  <c r="AU61" i="1" s="1"/>
  <c r="R157" i="8"/>
  <c r="P87" i="9"/>
  <c r="R159" i="3"/>
  <c r="BK136" i="4"/>
  <c r="J136" i="4"/>
  <c r="J63" i="4"/>
  <c r="BK276" i="4"/>
  <c r="J276" i="4" s="1"/>
  <c r="J65" i="4" s="1"/>
  <c r="BK90" i="5"/>
  <c r="P203" i="5"/>
  <c r="BK103" i="6"/>
  <c r="J103" i="6"/>
  <c r="J63" i="6"/>
  <c r="P146" i="7"/>
  <c r="P181" i="7"/>
  <c r="R85" i="8"/>
  <c r="R84" i="8" s="1"/>
  <c r="R83" i="8" s="1"/>
  <c r="BK157" i="8"/>
  <c r="J157" i="8"/>
  <c r="J63" i="8"/>
  <c r="R120" i="9"/>
  <c r="T84" i="2"/>
  <c r="T83" i="2"/>
  <c r="T82" i="2" s="1"/>
  <c r="T159" i="3"/>
  <c r="BK196" i="3"/>
  <c r="BK195" i="3"/>
  <c r="J195" i="3"/>
  <c r="J65" i="3" s="1"/>
  <c r="P88" i="4"/>
  <c r="R90" i="5"/>
  <c r="T203" i="5"/>
  <c r="T103" i="6"/>
  <c r="T86" i="6"/>
  <c r="T85" i="6"/>
  <c r="BK146" i="7"/>
  <c r="J146" i="7" s="1"/>
  <c r="J62" i="7" s="1"/>
  <c r="BK181" i="7"/>
  <c r="J181" i="7" s="1"/>
  <c r="J64" i="7" s="1"/>
  <c r="T85" i="8"/>
  <c r="T84" i="8" s="1"/>
  <c r="T83" i="8" s="1"/>
  <c r="T157" i="8"/>
  <c r="T87" i="9"/>
  <c r="T86" i="9"/>
  <c r="T85" i="9" s="1"/>
  <c r="T120" i="9"/>
  <c r="P88" i="3"/>
  <c r="P87" i="3" s="1"/>
  <c r="P185" i="3"/>
  <c r="P196" i="3"/>
  <c r="P195" i="3" s="1"/>
  <c r="T136" i="4"/>
  <c r="P276" i="4"/>
  <c r="BK120" i="5"/>
  <c r="J120" i="5"/>
  <c r="J62" i="5" s="1"/>
  <c r="BK161" i="5"/>
  <c r="J161" i="5"/>
  <c r="J65" i="5" s="1"/>
  <c r="R146" i="7"/>
  <c r="R181" i="7"/>
  <c r="R86" i="7" s="1"/>
  <c r="R85" i="7" s="1"/>
  <c r="BK87" i="9"/>
  <c r="J87" i="9"/>
  <c r="J61" i="9" s="1"/>
  <c r="P120" i="9"/>
  <c r="R84" i="2"/>
  <c r="R83" i="2" s="1"/>
  <c r="R82" i="2" s="1"/>
  <c r="T88" i="3"/>
  <c r="T87" i="3" s="1"/>
  <c r="T86" i="3" s="1"/>
  <c r="R88" i="4"/>
  <c r="P120" i="5"/>
  <c r="R161" i="5"/>
  <c r="R87" i="7"/>
  <c r="T169" i="7"/>
  <c r="R87" i="9"/>
  <c r="R86" i="9" s="1"/>
  <c r="R85" i="9" s="1"/>
  <c r="BK120" i="9"/>
  <c r="J120" i="9" s="1"/>
  <c r="J63" i="9" s="1"/>
  <c r="BK219" i="5"/>
  <c r="J219" i="5" s="1"/>
  <c r="J67" i="5" s="1"/>
  <c r="BK130" i="6"/>
  <c r="J130" i="6"/>
  <c r="J65" i="6"/>
  <c r="BK189" i="7"/>
  <c r="J189" i="7"/>
  <c r="J65" i="7"/>
  <c r="BK152" i="2"/>
  <c r="J152" i="2"/>
  <c r="J62" i="2" s="1"/>
  <c r="BK128" i="4"/>
  <c r="J128" i="4"/>
  <c r="J62" i="4" s="1"/>
  <c r="BK267" i="4"/>
  <c r="J267" i="4"/>
  <c r="J64" i="4" s="1"/>
  <c r="BK282" i="4"/>
  <c r="J282" i="4" s="1"/>
  <c r="J66" i="4" s="1"/>
  <c r="BK116" i="9"/>
  <c r="J116" i="9" s="1"/>
  <c r="J62" i="9" s="1"/>
  <c r="BK133" i="9"/>
  <c r="J133" i="9" s="1"/>
  <c r="J65" i="9" s="1"/>
  <c r="BK140" i="5"/>
  <c r="J140" i="5"/>
  <c r="J63" i="5"/>
  <c r="BK153" i="5"/>
  <c r="J153" i="5"/>
  <c r="J64" i="5"/>
  <c r="BK87" i="6"/>
  <c r="J87" i="6"/>
  <c r="J61" i="6" s="1"/>
  <c r="BK93" i="6"/>
  <c r="J93" i="6"/>
  <c r="J62" i="6" s="1"/>
  <c r="BK124" i="6"/>
  <c r="J124" i="6"/>
  <c r="J64" i="6" s="1"/>
  <c r="BK143" i="8"/>
  <c r="J143" i="8" s="1"/>
  <c r="J62" i="8" s="1"/>
  <c r="BK192" i="3"/>
  <c r="J192" i="3" s="1"/>
  <c r="J64" i="3" s="1"/>
  <c r="BK222" i="5"/>
  <c r="J222" i="5" s="1"/>
  <c r="J68" i="5" s="1"/>
  <c r="BK127" i="9"/>
  <c r="J127" i="9"/>
  <c r="J64" i="9"/>
  <c r="J52" i="9"/>
  <c r="F55" i="9"/>
  <c r="BE117" i="9"/>
  <c r="BE97" i="9"/>
  <c r="BE102" i="9"/>
  <c r="BE111" i="9"/>
  <c r="E48" i="9"/>
  <c r="BE105" i="9"/>
  <c r="BE91" i="9"/>
  <c r="BE124" i="9"/>
  <c r="BE128" i="9"/>
  <c r="BE134" i="9"/>
  <c r="BE88" i="9"/>
  <c r="BE121" i="9"/>
  <c r="J52" i="8"/>
  <c r="F80" i="8"/>
  <c r="BE96" i="8"/>
  <c r="BE116" i="8"/>
  <c r="BE86" i="8"/>
  <c r="BE123" i="8"/>
  <c r="BE160" i="8"/>
  <c r="E73" i="8"/>
  <c r="BE91" i="8"/>
  <c r="BE142" i="8"/>
  <c r="BE144" i="8"/>
  <c r="BE101" i="8"/>
  <c r="BE111" i="8"/>
  <c r="BE158" i="8"/>
  <c r="J87" i="7"/>
  <c r="J61" i="7" s="1"/>
  <c r="BE127" i="8"/>
  <c r="BE132" i="8"/>
  <c r="BE137" i="8"/>
  <c r="BE152" i="8"/>
  <c r="E48" i="7"/>
  <c r="BE88" i="7"/>
  <c r="BE122" i="7"/>
  <c r="BE164" i="7"/>
  <c r="J52" i="7"/>
  <c r="F55" i="7"/>
  <c r="BE98" i="7"/>
  <c r="BE107" i="7"/>
  <c r="BE175" i="7"/>
  <c r="BE112" i="7"/>
  <c r="BE127" i="7"/>
  <c r="BE158" i="7"/>
  <c r="BE182" i="7"/>
  <c r="BE117" i="7"/>
  <c r="BE137" i="7"/>
  <c r="BE142" i="7"/>
  <c r="BE93" i="7"/>
  <c r="BE190" i="7"/>
  <c r="BE132" i="7"/>
  <c r="BE147" i="7"/>
  <c r="BE152" i="7"/>
  <c r="BE170" i="7"/>
  <c r="BE187" i="7"/>
  <c r="BE131" i="6"/>
  <c r="J90" i="5"/>
  <c r="J61" i="5" s="1"/>
  <c r="J52" i="6"/>
  <c r="BE88" i="6"/>
  <c r="E75" i="6"/>
  <c r="BE94" i="6"/>
  <c r="BE104" i="6"/>
  <c r="BE109" i="6"/>
  <c r="BE114" i="6"/>
  <c r="F82" i="6"/>
  <c r="BE125" i="6"/>
  <c r="BE119" i="6"/>
  <c r="J82" i="5"/>
  <c r="BE121" i="5"/>
  <c r="BE133" i="5"/>
  <c r="BE188" i="5"/>
  <c r="BE196" i="5"/>
  <c r="BE209" i="5"/>
  <c r="BE220" i="5"/>
  <c r="BE223" i="5"/>
  <c r="J88" i="4"/>
  <c r="J61" i="4"/>
  <c r="F55" i="5"/>
  <c r="BE91" i="5"/>
  <c r="BE96" i="5"/>
  <c r="BE103" i="5"/>
  <c r="BE113" i="5"/>
  <c r="BE108" i="5"/>
  <c r="BE162" i="5"/>
  <c r="E78" i="5"/>
  <c r="BE146" i="5"/>
  <c r="BE154" i="5"/>
  <c r="BE183" i="5"/>
  <c r="BE215" i="5"/>
  <c r="BE171" i="5"/>
  <c r="BE177" i="5"/>
  <c r="BE182" i="5"/>
  <c r="BE204" i="5"/>
  <c r="BE176" i="5"/>
  <c r="BE214" i="5"/>
  <c r="BE126" i="5"/>
  <c r="BE141" i="5"/>
  <c r="BE169" i="5"/>
  <c r="BE189" i="5"/>
  <c r="BK87" i="3"/>
  <c r="J87" i="3"/>
  <c r="J60" i="3" s="1"/>
  <c r="E48" i="4"/>
  <c r="BE94" i="4"/>
  <c r="J196" i="3"/>
  <c r="J66" i="3"/>
  <c r="BE129" i="4"/>
  <c r="F83" i="4"/>
  <c r="BE149" i="4"/>
  <c r="BE204" i="4"/>
  <c r="BE281" i="4"/>
  <c r="J80" i="4"/>
  <c r="BE101" i="4"/>
  <c r="BE121" i="4"/>
  <c r="BE228" i="4"/>
  <c r="BE268" i="4"/>
  <c r="BE195" i="4"/>
  <c r="BE261" i="4"/>
  <c r="BE89" i="4"/>
  <c r="BE116" i="4"/>
  <c r="BE106" i="4"/>
  <c r="BE111" i="4"/>
  <c r="BE137" i="4"/>
  <c r="BE171" i="4"/>
  <c r="BE237" i="4"/>
  <c r="BE277" i="4"/>
  <c r="BE283" i="4"/>
  <c r="E48" i="3"/>
  <c r="BE89" i="3"/>
  <c r="BE118" i="3"/>
  <c r="BE137" i="3"/>
  <c r="BE94" i="3"/>
  <c r="BE104" i="3"/>
  <c r="BE175" i="3"/>
  <c r="BE193" i="3"/>
  <c r="J52" i="3"/>
  <c r="BE147" i="3"/>
  <c r="BE152" i="3"/>
  <c r="BE158" i="3"/>
  <c r="BE191" i="3"/>
  <c r="BE99" i="3"/>
  <c r="BE142" i="3"/>
  <c r="BE186" i="3"/>
  <c r="BE157" i="3"/>
  <c r="BE160" i="3"/>
  <c r="BE165" i="3"/>
  <c r="BE197" i="3"/>
  <c r="F55" i="3"/>
  <c r="BE109" i="3"/>
  <c r="BE125" i="3"/>
  <c r="BE130" i="3"/>
  <c r="BE170" i="3"/>
  <c r="BE202" i="3"/>
  <c r="BE180" i="3"/>
  <c r="E48" i="2"/>
  <c r="BE124" i="2"/>
  <c r="BE140" i="2"/>
  <c r="J52" i="2"/>
  <c r="BE129" i="2"/>
  <c r="BE153" i="2"/>
  <c r="BE90" i="2"/>
  <c r="F55" i="2"/>
  <c r="BE85" i="2"/>
  <c r="BE95" i="2"/>
  <c r="BE114" i="2"/>
  <c r="BE119" i="2"/>
  <c r="BE134" i="2"/>
  <c r="BE100" i="2"/>
  <c r="BE107" i="2"/>
  <c r="BE139" i="2"/>
  <c r="BE145" i="2"/>
  <c r="F37" i="8"/>
  <c r="BD61" i="1" s="1"/>
  <c r="F35" i="9"/>
  <c r="BB62" i="1"/>
  <c r="F35" i="2"/>
  <c r="BB55" i="1" s="1"/>
  <c r="F37" i="5"/>
  <c r="BD58" i="1" s="1"/>
  <c r="F34" i="4"/>
  <c r="BA57" i="1" s="1"/>
  <c r="F36" i="3"/>
  <c r="BC56" i="1"/>
  <c r="F34" i="7"/>
  <c r="BA60" i="1" s="1"/>
  <c r="F36" i="8"/>
  <c r="BC61" i="1" s="1"/>
  <c r="F37" i="4"/>
  <c r="BD57" i="1" s="1"/>
  <c r="F34" i="2"/>
  <c r="BA55" i="1"/>
  <c r="J34" i="6"/>
  <c r="AW59" i="1" s="1"/>
  <c r="J34" i="2"/>
  <c r="AW55" i="1" s="1"/>
  <c r="F36" i="5"/>
  <c r="BC58" i="1" s="1"/>
  <c r="F37" i="9"/>
  <c r="BD62" i="1"/>
  <c r="J34" i="4"/>
  <c r="AW57" i="1" s="1"/>
  <c r="F37" i="7"/>
  <c r="BD60" i="1" s="1"/>
  <c r="F35" i="8"/>
  <c r="BB61" i="1" s="1"/>
  <c r="F35" i="5"/>
  <c r="BB58" i="1"/>
  <c r="F35" i="4"/>
  <c r="BB57" i="1" s="1"/>
  <c r="F36" i="7"/>
  <c r="BC60" i="1" s="1"/>
  <c r="F36" i="9"/>
  <c r="BC62" i="1" s="1"/>
  <c r="F36" i="4"/>
  <c r="BC57" i="1"/>
  <c r="F34" i="3"/>
  <c r="BA56" i="1" s="1"/>
  <c r="F34" i="5"/>
  <c r="BA58" i="1" s="1"/>
  <c r="F37" i="6"/>
  <c r="BD59" i="1" s="1"/>
  <c r="F36" i="6"/>
  <c r="BC59" i="1"/>
  <c r="F34" i="8"/>
  <c r="BA61" i="1" s="1"/>
  <c r="F36" i="2"/>
  <c r="BC55" i="1" s="1"/>
  <c r="F34" i="9"/>
  <c r="BA62" i="1" s="1"/>
  <c r="F35" i="6"/>
  <c r="BB59" i="1"/>
  <c r="F34" i="6"/>
  <c r="BA59" i="1" s="1"/>
  <c r="J34" i="8"/>
  <c r="AW61" i="1" s="1"/>
  <c r="F35" i="7"/>
  <c r="BB60" i="1" s="1"/>
  <c r="F37" i="3"/>
  <c r="BD56" i="1"/>
  <c r="J34" i="5"/>
  <c r="AW58" i="1" s="1"/>
  <c r="J34" i="3"/>
  <c r="AW56" i="1" s="1"/>
  <c r="J34" i="9"/>
  <c r="AW62" i="1" s="1"/>
  <c r="F35" i="3"/>
  <c r="BB56" i="1"/>
  <c r="J34" i="7"/>
  <c r="AW60" i="1" s="1"/>
  <c r="F37" i="2"/>
  <c r="BD55" i="1" s="1"/>
  <c r="P86" i="3" l="1"/>
  <c r="AU56" i="1" s="1"/>
  <c r="J84" i="2"/>
  <c r="J61" i="2" s="1"/>
  <c r="R89" i="5"/>
  <c r="R88" i="5"/>
  <c r="R87" i="3"/>
  <c r="R86" i="3"/>
  <c r="BK87" i="4"/>
  <c r="BK86" i="4" s="1"/>
  <c r="J86" i="4" s="1"/>
  <c r="J59" i="4" s="1"/>
  <c r="T89" i="5"/>
  <c r="T88" i="5"/>
  <c r="T86" i="7"/>
  <c r="T85" i="7"/>
  <c r="P87" i="4"/>
  <c r="P86" i="4" s="1"/>
  <c r="AU57" i="1" s="1"/>
  <c r="P86" i="9"/>
  <c r="P85" i="9"/>
  <c r="AU62" i="1"/>
  <c r="BK86" i="7"/>
  <c r="J86" i="7"/>
  <c r="J60" i="7" s="1"/>
  <c r="P89" i="5"/>
  <c r="P88" i="5" s="1"/>
  <c r="AU58" i="1" s="1"/>
  <c r="P86" i="7"/>
  <c r="P85" i="7"/>
  <c r="AU60" i="1" s="1"/>
  <c r="R87" i="4"/>
  <c r="R86" i="4" s="1"/>
  <c r="BK89" i="5"/>
  <c r="BK88" i="5" s="1"/>
  <c r="J88" i="5" s="1"/>
  <c r="J59" i="5" s="1"/>
  <c r="T87" i="4"/>
  <c r="T86" i="4" s="1"/>
  <c r="BK84" i="8"/>
  <c r="J84" i="8" s="1"/>
  <c r="J60" i="8" s="1"/>
  <c r="BK86" i="6"/>
  <c r="J86" i="6"/>
  <c r="J60" i="6"/>
  <c r="BK86" i="9"/>
  <c r="BK85" i="9" s="1"/>
  <c r="J85" i="9" s="1"/>
  <c r="J30" i="9" s="1"/>
  <c r="AG62" i="1" s="1"/>
  <c r="AN62" i="1" s="1"/>
  <c r="BK86" i="3"/>
  <c r="J86" i="3"/>
  <c r="BK82" i="2"/>
  <c r="J82" i="2" s="1"/>
  <c r="J59" i="2" s="1"/>
  <c r="F33" i="6"/>
  <c r="AZ59" i="1" s="1"/>
  <c r="F33" i="2"/>
  <c r="AZ55" i="1" s="1"/>
  <c r="J33" i="6"/>
  <c r="AV59" i="1" s="1"/>
  <c r="AT59" i="1" s="1"/>
  <c r="J30" i="3"/>
  <c r="AG56" i="1" s="1"/>
  <c r="F33" i="4"/>
  <c r="AZ57" i="1" s="1"/>
  <c r="J33" i="8"/>
  <c r="AV61" i="1"/>
  <c r="AT61" i="1"/>
  <c r="J33" i="4"/>
  <c r="AV57" i="1"/>
  <c r="AT57" i="1" s="1"/>
  <c r="F33" i="9"/>
  <c r="AZ62" i="1" s="1"/>
  <c r="F33" i="3"/>
  <c r="AZ56" i="1" s="1"/>
  <c r="BD54" i="1"/>
  <c r="W33" i="1" s="1"/>
  <c r="BA54" i="1"/>
  <c r="AW54" i="1" s="1"/>
  <c r="AK30" i="1" s="1"/>
  <c r="F33" i="7"/>
  <c r="AZ60" i="1"/>
  <c r="F33" i="8"/>
  <c r="AZ61" i="1"/>
  <c r="J33" i="7"/>
  <c r="AV60" i="1"/>
  <c r="AT60" i="1" s="1"/>
  <c r="BC54" i="1"/>
  <c r="W32" i="1" s="1"/>
  <c r="BB54" i="1"/>
  <c r="W31" i="1" s="1"/>
  <c r="J33" i="3"/>
  <c r="AV56" i="1" s="1"/>
  <c r="AT56" i="1" s="1"/>
  <c r="J33" i="2"/>
  <c r="AV55" i="1"/>
  <c r="AT55" i="1" s="1"/>
  <c r="F33" i="5"/>
  <c r="AZ58" i="1" s="1"/>
  <c r="J33" i="5"/>
  <c r="AV58" i="1" s="1"/>
  <c r="AT58" i="1" s="1"/>
  <c r="J33" i="9"/>
  <c r="AV62" i="1" s="1"/>
  <c r="AT62" i="1" s="1"/>
  <c r="BK83" i="8" l="1"/>
  <c r="J83" i="8" s="1"/>
  <c r="J59" i="8" s="1"/>
  <c r="J87" i="4"/>
  <c r="J60" i="4"/>
  <c r="BK85" i="7"/>
  <c r="J85" i="7"/>
  <c r="J59" i="7"/>
  <c r="J86" i="9"/>
  <c r="J60" i="9"/>
  <c r="J89" i="5"/>
  <c r="J60" i="5"/>
  <c r="J59" i="9"/>
  <c r="BK85" i="6"/>
  <c r="J85" i="6"/>
  <c r="J59" i="6"/>
  <c r="J39" i="9"/>
  <c r="AN56" i="1"/>
  <c r="J59" i="3"/>
  <c r="J39" i="3"/>
  <c r="W30" i="1"/>
  <c r="AZ54" i="1"/>
  <c r="W29" i="1"/>
  <c r="J30" i="4"/>
  <c r="AG57" i="1"/>
  <c r="J30" i="8"/>
  <c r="AG61" i="1" s="1"/>
  <c r="AN61" i="1" s="1"/>
  <c r="AU54" i="1"/>
  <c r="AX54" i="1"/>
  <c r="AY54" i="1"/>
  <c r="J30" i="5"/>
  <c r="AG58" i="1"/>
  <c r="J30" i="2"/>
  <c r="AG55" i="1" s="1"/>
  <c r="J39" i="5" l="1"/>
  <c r="J39" i="4"/>
  <c r="J39" i="8"/>
  <c r="J39" i="2"/>
  <c r="AN55" i="1"/>
  <c r="AN57" i="1"/>
  <c r="AN58" i="1"/>
  <c r="J30" i="7"/>
  <c r="AG60" i="1" s="1"/>
  <c r="AN60" i="1" s="1"/>
  <c r="J30" i="6"/>
  <c r="AG59" i="1"/>
  <c r="AN59" i="1" s="1"/>
  <c r="AV54" i="1"/>
  <c r="AK29" i="1" s="1"/>
  <c r="J39" i="6" l="1"/>
  <c r="J39" i="7"/>
  <c r="AG54" i="1"/>
  <c r="AK26" i="1" s="1"/>
  <c r="AT54" i="1"/>
  <c r="AN54" i="1" l="1"/>
  <c r="AK35" i="1"/>
</calcChain>
</file>

<file path=xl/sharedStrings.xml><?xml version="1.0" encoding="utf-8"?>
<sst xmlns="http://schemas.openxmlformats.org/spreadsheetml/2006/main" count="9077" uniqueCount="1110">
  <si>
    <t>Export Komplet</t>
  </si>
  <si>
    <t>VZ</t>
  </si>
  <si>
    <t>2.0</t>
  </si>
  <si>
    <t>ZAMOK</t>
  </si>
  <si>
    <t>False</t>
  </si>
  <si>
    <t>{a56b36fb-6f76-4e23-b80a-80124bfac288}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</si>
  <si>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</si>
  <si>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</si>
  <si>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</si>
  <si>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</si>
  <si>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</si>
  <si>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</si>
  <si>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</si>
  <si>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</si>
  <si>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2021-PJ-001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</si>
  <si>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</si>
  <si>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</si>
  <si>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Rybník Voříšek v k.ú. Rašovice u Hlasiva</t>
  </si>
  <si>
    <t>KSO:</t>
  </si>
  <si>
    <t/>
  </si>
  <si>
    <t>CC-CZ:</t>
  </si>
  <si>
    <t>Místo:</t>
  </si>
  <si>
    <t>Rašovice u Hlasiva</t>
  </si>
  <si>
    <t>Datum:</t>
  </si>
  <si>
    <t>26. 11. 2021</t>
  </si>
  <si>
    <t>Zadavatel:</t>
  </si>
  <si>
    <t>IČ:</t>
  </si>
  <si>
    <t>Projekce rybníky</t>
  </si>
  <si>
    <t>DIČ:</t>
  </si>
  <si>
    <t>Uchazeč:</t>
  </si>
  <si>
    <t>Vyplň údaj</t>
  </si>
  <si>
    <t>Projektant:</t>
  </si>
  <si>
    <t>Ing. Pavel Janouš</t>
  </si>
  <si>
    <t>True</t>
  </si>
  <si>
    <t>Zpracovatel:</t>
  </si>
  <si>
    <t>Ing. Micheala Přenosilová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</si>
  <si>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</si>
  <si>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</si>
  <si>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</si>
  <si>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</si>
  <si>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</si>
  <si>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</si>
  <si>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</si>
  <si>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</si>
  <si>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</si>
  <si>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</si>
  <si>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</si>
  <si>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</si>
  <si>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</si>
  <si>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</si>
  <si>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</si>
  <si>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</si>
  <si>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</si>
  <si>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</si>
  <si>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</si>
  <si>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</si>
  <si>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</si>
  <si>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</si>
  <si>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</si>
  <si>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</si>
  <si>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</si>
  <si>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</si>
  <si>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</si>
  <si>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</si>
  <si>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</si>
  <si>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</si>
  <si>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</si>
  <si>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</si>
  <si>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</si>
  <si>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</si>
  <si>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</si>
  <si>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</si>
  <si>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</si>
  <si>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</si>
  <si>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</si>
  <si>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</si>
  <si>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</si>
  <si>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</si>
  <si>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Zdrž</t>
  </si>
  <si>
    <t>STA</t>
  </si>
  <si>
    <t>1</t>
  </si>
  <si>
    <t>{ee2d037a-94c8-4d77-b145-b1bcbddc2273}</t>
  </si>
  <si>
    <t>832</t>
  </si>
  <si>
    <t>2</t>
  </si>
  <si>
    <t>SO 02</t>
  </si>
  <si>
    <t>Hráz</t>
  </si>
  <si>
    <t>{be3e0482-2d5c-4ca6-8af0-e509f6d8da1d}</t>
  </si>
  <si>
    <t>SO 03</t>
  </si>
  <si>
    <t>Bezpečnostní přeliv</t>
  </si>
  <si>
    <t>{932d47ce-b22c-495d-aed6-47986c258194}</t>
  </si>
  <si>
    <t>SO 04</t>
  </si>
  <si>
    <t>Výpustný objekt</t>
  </si>
  <si>
    <t>{0efe1bc0-82cf-4ec7-b20e-da9a310863e5}</t>
  </si>
  <si>
    <t>SO 06</t>
  </si>
  <si>
    <t>Schodiště</t>
  </si>
  <si>
    <t>{6a04cad2-a5ff-4724-8d0e-b1eab32753ed}</t>
  </si>
  <si>
    <t>SO 07</t>
  </si>
  <si>
    <t>Nátokové koryto</t>
  </si>
  <si>
    <t>{f22a06b9-6418-40ac-a8a8-e4ff920fa415}</t>
  </si>
  <si>
    <t>SO 08</t>
  </si>
  <si>
    <t>Odstranění meliorace a odstranění cesty</t>
  </si>
  <si>
    <t>{e4e7e5d3-d71a-476f-a523-075c50c57e48}</t>
  </si>
  <si>
    <t>VRN</t>
  </si>
  <si>
    <t>Vedlejší rozpočtové náklady</t>
  </si>
  <si>
    <t>{654d8d33-6add-4236-a298-2210df88771c}</t>
  </si>
  <si>
    <t>KRYCÍ LIST SOUPISU PRACÍ</t>
  </si>
  <si>
    <t>Objekt:</t>
  </si>
  <si>
    <t>SO 01 - Zdrž</t>
  </si>
  <si>
    <t>24</t>
  </si>
  <si>
    <t>CZ-CPV:</t>
  </si>
  <si>
    <t>45000000-7</t>
  </si>
  <si>
    <t>CZ-CPA:</t>
  </si>
  <si>
    <t>42.91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</si>
  <si>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</si>
  <si>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</si>
  <si>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</si>
  <si>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</si>
  <si>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</si>
  <si>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</si>
  <si>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</si>
  <si>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</si>
  <si>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</si>
  <si>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</si>
  <si>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</si>
  <si>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</si>
  <si>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</si>
  <si>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</si>
  <si>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</si>
  <si>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</si>
  <si>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</si>
  <si>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</si>
  <si>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</si>
  <si>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</si>
  <si>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</si>
  <si>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</si>
  <si>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</si>
  <si>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</si>
  <si>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</si>
  <si>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121151125</t>
  </si>
  <si>
    <t>Sejmutí ornice strojně při souvislé ploše přes 500 m2, tl. vrstvy přes 250 do 300 mm</t>
  </si>
  <si>
    <t>m2</t>
  </si>
  <si>
    <t>CS ÚRS 2022 01</t>
  </si>
  <si>
    <t>4</t>
  </si>
  <si>
    <t>-76206422</t>
  </si>
  <si>
    <t>Online PSC</t>
  </si>
  <si>
    <t>https://podminky.urs.cz/item/CS_URS_2022_01/121151125</t>
  </si>
  <si>
    <t>VV</t>
  </si>
  <si>
    <t>"sejmutí humózní vrstvy, plocha dle PD (B.STZ)</t>
  </si>
  <si>
    <t>3780,0</t>
  </si>
  <si>
    <t>Součet</t>
  </si>
  <si>
    <t>122151104</t>
  </si>
  <si>
    <t>Odkopávky a prokopávky nezapažené strojně v hornině třídy těžitelnosti I skupiny 1 a 2 přes 100 do 500 m3</t>
  </si>
  <si>
    <t>m3</t>
  </si>
  <si>
    <t>1545088456</t>
  </si>
  <si>
    <t>https://podminky.urs.cz/item/CS_URS_2022_01/122151104</t>
  </si>
  <si>
    <t>"výkop zdrže, dle PD (B.STZ)</t>
  </si>
  <si>
    <t>479,0</t>
  </si>
  <si>
    <t>3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</si>
  <si>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</si>
  <si>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</si>
  <si>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-420317171</t>
  </si>
  <si>
    <t>https://podminky.urs.cz/item/CS_URS_2022_01/162251102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</si>
  <si>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</si>
  <si>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</si>
  <si>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-555803205</t>
  </si>
  <si>
    <t>https://podminky.urs.cz/item/CS_URS_2022_01/162351103</t>
  </si>
  <si>
    <t>"přemístění přebytečného množství zeminy (nebude využito pro jiné SO), dle bilance (B.STZ)</t>
  </si>
  <si>
    <t>60,0</t>
  </si>
  <si>
    <t>"přemístění přebytečného množství humózní vrstvy  (nebude využito pro jiné SO), dle bilance (B.STZ)</t>
  </si>
  <si>
    <t>925,0</t>
  </si>
  <si>
    <t>5</t>
  </si>
  <si>
    <t>167151101</t>
  </si>
  <si>
    <t>Nakládání, skládání a překládání neulehlého výkopku nebo sypaniny strojně nakládání, množství do 100 m3, z horniny třídy těžitelnosti I, skupiny 1 až 3</t>
  </si>
  <si>
    <t>1888152009</t>
  </si>
  <si>
    <t>https://podminky.urs.cz/item/CS_URS_2022_01/167151101</t>
  </si>
  <si>
    <t>"nakládání přebytečného množství zeminy (nebude využito pro jiné SO), dle bilance (B.STZ)</t>
  </si>
  <si>
    <t>"nakládání přebytečného množství humózní vrstvy  (nebude využito pro jiné SO), dle bilance (B.STZ)</t>
  </si>
  <si>
    <t>6</t>
  </si>
  <si>
    <t>171251101</t>
  </si>
  <si>
    <t>Uložení sypanin do násypů strojně s rozprostřením sypaniny ve vrstvách a s hrubým urovnáním nezhutněných jakékoliv třídy těžitelnosti</t>
  </si>
  <si>
    <t>992440562</t>
  </si>
  <si>
    <t>https://podminky.urs.cz/item/CS_URS_2022_01/171251101</t>
  </si>
  <si>
    <t>"uložení přebytečného množství zeminy (nebude využito pro jiné SO), dle bilance (B.STZ)</t>
  </si>
  <si>
    <t>7</t>
  </si>
  <si>
    <t>171251201</t>
  </si>
  <si>
    <t>Uložení sypaniny na skládky nebo meziskládky bez hutnění s upravením uložené sypaniny do předepsaného tvaru</t>
  </si>
  <si>
    <t>928665887</t>
  </si>
  <si>
    <t>https://podminky.urs.cz/item/CS_URS_2022_01/171251201</t>
  </si>
  <si>
    <t>"výkopek zdrže uložená na mezideponii, dle PD (B.STZ)</t>
  </si>
  <si>
    <t>8</t>
  </si>
  <si>
    <t>181351103</t>
  </si>
  <si>
    <t>Rozprostření a urovnání ornice v rovině nebo ve svahu sklonu do 1:5 strojně při souvislé ploše přes 100 do 500 m2, tl. vrstvy do 200 mm</t>
  </si>
  <si>
    <t>703467773</t>
  </si>
  <si>
    <t>https://podminky.urs.cz/item/CS_URS_2022_01/181351103</t>
  </si>
  <si>
    <t>"rozprostření ornice v tl. vrstvy 0,15 m na svahy nádrže, plocha dle PD (B.STZ)</t>
  </si>
  <si>
    <t>178,7</t>
  </si>
  <si>
    <t>9</t>
  </si>
  <si>
    <t>181351113</t>
  </si>
  <si>
    <t>Rozprostření a urovnání ornice v rovině nebo ve svahu sklonu do 1:5 strojně při souvislé ploše přes 500 m2, tl. vrstvy do 200 mm</t>
  </si>
  <si>
    <t>-1317447360</t>
  </si>
  <si>
    <t>https://podminky.urs.cz/item/CS_URS_2022_01/181351113</t>
  </si>
  <si>
    <t>"rozprostření přebytečné ornice v tl. vrstvy 0,15 m na stanovené pozemky, plocha dle bilance (B.STZ)</t>
  </si>
  <si>
    <t>6166,7</t>
  </si>
  <si>
    <t>10</t>
  </si>
  <si>
    <t>181411121</t>
  </si>
  <si>
    <t>Založení trávníku na půdě předem připravené plochy do 1000 m2 výsevem včetně utažení lučního v rovině nebo na svahu do 1:5</t>
  </si>
  <si>
    <t>-1005472620</t>
  </si>
  <si>
    <t>https://podminky.urs.cz/item/CS_URS_2022_01/181411121</t>
  </si>
  <si>
    <t>"založení trávníku na svazích nádrže, plocha dle PD (B.STZ)</t>
  </si>
  <si>
    <t>11</t>
  </si>
  <si>
    <t>M</t>
  </si>
  <si>
    <t>00572472</t>
  </si>
  <si>
    <t>osivo směs travní krajinná-rovinná</t>
  </si>
  <si>
    <t>kg</t>
  </si>
  <si>
    <t>-924566122</t>
  </si>
  <si>
    <t>12</t>
  </si>
  <si>
    <t>181951112</t>
  </si>
  <si>
    <t>Úprava pláně vyrovnáním výškových rozdílů strojně v hornině třídy těžitelnosti I, skupiny 1 až 3 se zhutněním</t>
  </si>
  <si>
    <t>1017381464</t>
  </si>
  <si>
    <t>https://podminky.urs.cz/item/CS_URS_2022_01/181951112</t>
  </si>
  <si>
    <t>"úprava dna zdrže, zjištěno planimetrováním (ACad)</t>
  </si>
  <si>
    <t>1232,0</t>
  </si>
  <si>
    <t>13</t>
  </si>
  <si>
    <t>182151111</t>
  </si>
  <si>
    <t>Svahování trvalých svahů do projektovaných profilů strojně s potřebným přemístěním výkopku při svahování v zářezech v hornině třídy těžitelnosti I, skupiny 1 až 3</t>
  </si>
  <si>
    <t>-42089173</t>
  </si>
  <si>
    <t>https://podminky.urs.cz/item/CS_URS_2022_01/182151111</t>
  </si>
  <si>
    <t>"svahy zdrže, zjištěno planimetrováním (ACad)</t>
  </si>
  <si>
    <t>1153,6</t>
  </si>
  <si>
    <t>"svahy dbové stoky zdrže, zjištěno planimetrováním (ACad)</t>
  </si>
  <si>
    <t>5,5</t>
  </si>
  <si>
    <t>998</t>
  </si>
  <si>
    <t>Přesun hmot</t>
  </si>
  <si>
    <t>14</t>
  </si>
  <si>
    <t>998331011</t>
  </si>
  <si>
    <t>Přesun hmot pro nádrže dopravní vzdálenost do 500 m</t>
  </si>
  <si>
    <t>t</t>
  </si>
  <si>
    <t>-1428256803</t>
  </si>
  <si>
    <t>https://podminky.urs.cz/item/CS_URS_2022_01/998331011</t>
  </si>
  <si>
    <t>SO 02 - Hráz</t>
  </si>
  <si>
    <t xml:space="preserve">    4 - Vodorovné konstrukce</t>
  </si>
  <si>
    <t xml:space="preserve">    8 - Trubní vedení</t>
  </si>
  <si>
    <t>VRN - Vedlejší rozpočtové náklady</t>
  </si>
  <si>
    <t xml:space="preserve">    VRN4 - Inženýrská činnost</t>
  </si>
  <si>
    <t>115001105</t>
  </si>
  <si>
    <t>Převedení vody potrubím průměru DN přes 300 do 600</t>
  </si>
  <si>
    <t>m</t>
  </si>
  <si>
    <t>668431011</t>
  </si>
  <si>
    <t>https://podminky.urs.cz/item/CS_URS_2022_01/115001105</t>
  </si>
  <si>
    <t>"délka potrubí dle PD</t>
  </si>
  <si>
    <t>130,0</t>
  </si>
  <si>
    <t>115101203</t>
  </si>
  <si>
    <t>Čerpání vody na dopravní výšku do 10 m s uvažovaným průměrným přítokem přes 1 000 do 2 000 l/min</t>
  </si>
  <si>
    <t>hod</t>
  </si>
  <si>
    <t>261214992</t>
  </si>
  <si>
    <t>https://podminky.urs.cz/item/CS_URS_2022_01/115101203</t>
  </si>
  <si>
    <t>"čerpání vody, odhad</t>
  </si>
  <si>
    <t>300</t>
  </si>
  <si>
    <t>115101303</t>
  </si>
  <si>
    <t>Pohotovost záložní čerpací soupravy pro dopravní výšku do 10 m s uvažovaným průměrným přítokem přes 1 000 do 2 000 l/min</t>
  </si>
  <si>
    <t>den</t>
  </si>
  <si>
    <t>109448487</t>
  </si>
  <si>
    <t>https://podminky.urs.cz/item/CS_URS_2022_01/115101303</t>
  </si>
  <si>
    <t>"pohotovost čerpací soupravy 30 dní</t>
  </si>
  <si>
    <t>60</t>
  </si>
  <si>
    <t>122151106</t>
  </si>
  <si>
    <t>Odkopávky a prokopávky nezapažené strojně v hornině třídy těžitelnosti I skupiny 1 a 2 přes 1 000 do 5 000 m3</t>
  </si>
  <si>
    <t>-1099806399</t>
  </si>
  <si>
    <t>https://podminky.urs.cz/item/CS_URS_2022_01/122151106</t>
  </si>
  <si>
    <t>"výkop pro hráz, dle bilance (B.STZ str. 40)</t>
  </si>
  <si>
    <t>267,0</t>
  </si>
  <si>
    <t>1942770041</t>
  </si>
  <si>
    <t>"výkopek pro hráz, dle bilance (B.STZ str. 40)</t>
  </si>
  <si>
    <t>"materiál pro násyp hráze, z mezideponie, dle bilance (B.STZ)</t>
  </si>
  <si>
    <t>784,0</t>
  </si>
  <si>
    <t>"materiál pro ohumusování hráze, z mezideponie, dle bilance (B.STZ)</t>
  </si>
  <si>
    <t>16,6</t>
  </si>
  <si>
    <t>167151111</t>
  </si>
  <si>
    <t>Nakládání, skládání a překládání neulehlého výkopku nebo sypaniny strojně nakládání, množství přes 100 m3, z hornin třídy těžitelnosti I, skupiny 1 až 3</t>
  </si>
  <si>
    <t>-201792431</t>
  </si>
  <si>
    <t>https://podminky.urs.cz/item/CS_URS_2022_01/167151111</t>
  </si>
  <si>
    <t>171103201</t>
  </si>
  <si>
    <t>Uložení netříděných sypanin do zemních hrází z hornin třídy těžitelnosti I a II, skupiny 1 až 4 pro jakoukoliv šířku koruny přehradních a jiných vodních nádrží se zhutněním do 100 % PS - koef. C s příměsí jílové hlíny do 20 % objemu</t>
  </si>
  <si>
    <t>1397794200</t>
  </si>
  <si>
    <t>https://podminky.urs.cz/item/CS_URS_2022_01/171103201</t>
  </si>
  <si>
    <t>171151101</t>
  </si>
  <si>
    <t>Hutnění boků násypů z hornin soudržných a sypkých pro jakýkoliv sklon, délku a míru zhutnění svahu</t>
  </si>
  <si>
    <t>142660415</t>
  </si>
  <si>
    <t>https://podminky.urs.cz/item/CS_URS_2022_01/171151101</t>
  </si>
  <si>
    <t>"vzdušní svah, odečteno planimetrováním (ACad)</t>
  </si>
  <si>
    <t>129,8</t>
  </si>
  <si>
    <t>"návodní svah, odečteno planimetrováním (ACad)</t>
  </si>
  <si>
    <t>262,7</t>
  </si>
  <si>
    <t>171152501</t>
  </si>
  <si>
    <t>Zhutnění podloží pod násypy z rostlé horniny třídy těžitelnosti I a II, skupiny 1 až 4 z hornin soudružných a nesoudržných</t>
  </si>
  <si>
    <t>-486246122</t>
  </si>
  <si>
    <t>https://podminky.urs.cz/item/CS_URS_2022_01/171152501</t>
  </si>
  <si>
    <t>"základová spára hráze, odečteno planimetrováním (ACad)</t>
  </si>
  <si>
    <t>855,0</t>
  </si>
  <si>
    <t>196851625</t>
  </si>
  <si>
    <t>182351023</t>
  </si>
  <si>
    <t>Rozprostření a urovnání ornice ve svahu sklonu přes 1:5 strojně při souvislé ploše do 100 m2, tl. vrstvy do 200 mm</t>
  </si>
  <si>
    <t>-1209447940</t>
  </si>
  <si>
    <t>https://podminky.urs.cz/item/CS_URS_2022_01/182351023</t>
  </si>
  <si>
    <t>"rozprostření ornice na svahy hráze, dle bilance (B.STZ)</t>
  </si>
  <si>
    <t>110,7</t>
  </si>
  <si>
    <t>181451162</t>
  </si>
  <si>
    <t>Založení trávníku na půdě předem připravené plochy přes 1000 m2 zatravňovací textilií na svahu přes 1:5 do 1:2</t>
  </si>
  <si>
    <t>947884235</t>
  </si>
  <si>
    <t>https://podminky.urs.cz/item/CS_URS_2022_01/181451162</t>
  </si>
  <si>
    <t>"trávník na svahy hráze, dle bilance (B.STZ)</t>
  </si>
  <si>
    <t>00572474</t>
  </si>
  <si>
    <t>osivo směs travní krajinná-svahová</t>
  </si>
  <si>
    <t>-1214168179</t>
  </si>
  <si>
    <t>69311058</t>
  </si>
  <si>
    <t>síť protierozní z jutových vláken 500g/m2</t>
  </si>
  <si>
    <t>1177970548</t>
  </si>
  <si>
    <t>Vodorovné konstrukce</t>
  </si>
  <si>
    <t>457571111</t>
  </si>
  <si>
    <t>Filtrační vrstvy jakékoliv tloušťky a sklonu ze štěrkopísků bez zhutnění, frakce od 0-8 do 0-32 mm</t>
  </si>
  <si>
    <t>1547585976</t>
  </si>
  <si>
    <t>https://podminky.urs.cz/item/CS_URS_2022_01/457571111</t>
  </si>
  <si>
    <t>"patní drén hráze, dle bilance (B.STZ)</t>
  </si>
  <si>
    <t>22,1</t>
  </si>
  <si>
    <t>16</t>
  </si>
  <si>
    <t>457572111</t>
  </si>
  <si>
    <t>Filtrační vrstvy jakékoliv tloušťky a sklonu ze štěrkopísků se zhutněním do 10 pojezdů/m3, frakce od 0-8 do 0-32 mm</t>
  </si>
  <si>
    <t>-1430686140</t>
  </si>
  <si>
    <t>https://podminky.urs.cz/item/CS_URS_2022_01/457572111</t>
  </si>
  <si>
    <t>"podsyp pod pohozem, dle bilnce (B.STZ)</t>
  </si>
  <si>
    <t>31,5</t>
  </si>
  <si>
    <t>17</t>
  </si>
  <si>
    <t>457562111</t>
  </si>
  <si>
    <t>Filtrační vrstvy jakékoliv tloušťky a sklonu z drobného drceného kameniva se zhutněním do 10 pojezdů/m3, frakce 2-4 mm</t>
  </si>
  <si>
    <t>854645341</t>
  </si>
  <si>
    <t>https://podminky.urs.cz/item/CS_URS_2022_01/457562111</t>
  </si>
  <si>
    <t>"filtrační vrstvy kolem patního drénu, dle bilance (B.STZ)</t>
  </si>
  <si>
    <t>11,4</t>
  </si>
  <si>
    <t>18</t>
  </si>
  <si>
    <t>462511270</t>
  </si>
  <si>
    <t>Zához z lomového kamene neupraveného záhozového bez proštěrkování z terénu, hmotnosti jednotlivých kamenů do 200 kg</t>
  </si>
  <si>
    <t>1147743964</t>
  </si>
  <si>
    <t>https://podminky.urs.cz/item/CS_URS_2022_01/462511270</t>
  </si>
  <si>
    <t>"záhozová patka návodního opevnění hráze, dle bilance (B.STZ)</t>
  </si>
  <si>
    <t>37,3</t>
  </si>
  <si>
    <t>19</t>
  </si>
  <si>
    <t>464511122</t>
  </si>
  <si>
    <t>Pohoz dna nebo svahů jakékoliv tloušťky z kamene záhozového z terénu, hmotnosti jednotlivých kamenů do 200 kg</t>
  </si>
  <si>
    <t>1185937195</t>
  </si>
  <si>
    <t>https://podminky.urs.cz/item/CS_URS_2022_01/464511122</t>
  </si>
  <si>
    <t>"návodní opevnění hráze, dle bilance (B.STZ)</t>
  </si>
  <si>
    <t>116,7</t>
  </si>
  <si>
    <t>Trubní vedení</t>
  </si>
  <si>
    <t>20</t>
  </si>
  <si>
    <t>871238111</t>
  </si>
  <si>
    <t>Kladení drenážního potrubí z plastických hmot do připravené rýhy z tvrdého PVC, průměru přes 150 do 200 mm</t>
  </si>
  <si>
    <t>-8396212</t>
  </si>
  <si>
    <t>https://podminky.urs.cz/item/CS_URS_2022_01/871238111</t>
  </si>
  <si>
    <t>"drenážní potrubí hráze, odečteno z výkresu (ACad)</t>
  </si>
  <si>
    <t>32,0</t>
  </si>
  <si>
    <t>28611226</t>
  </si>
  <si>
    <t>trubka drenážní flexibilní celoperforovaná PVC-U SN 4 DN 200 pro meliorace, dočasné nebo odlehčovací drenáže</t>
  </si>
  <si>
    <t>2007776452</t>
  </si>
  <si>
    <t>22</t>
  </si>
  <si>
    <t>-1268565215</t>
  </si>
  <si>
    <t>VRN4</t>
  </si>
  <si>
    <t>Inženýrská činnost</t>
  </si>
  <si>
    <t>23</t>
  </si>
  <si>
    <t>043154000</t>
  </si>
  <si>
    <t>Zkoušky hutnicí</t>
  </si>
  <si>
    <t>soubor</t>
  </si>
  <si>
    <t>1024</t>
  </si>
  <si>
    <t>524481676</t>
  </si>
  <si>
    <t>https://podminky.urs.cz/item/CS_URS_2022_01/043154000</t>
  </si>
  <si>
    <t>"1 zkouška z každých 500 m3 zeminy (784,0/500 = 2), jednou za směnu, spod.</t>
  </si>
  <si>
    <t>043194000</t>
  </si>
  <si>
    <t>Ostatní zkoušky</t>
  </si>
  <si>
    <t>1675317385</t>
  </si>
  <si>
    <t>https://podminky.urs.cz/item/CS_URS_2022_01/043194000</t>
  </si>
  <si>
    <t>"zkouška zrnitosti, zkouška vlhkosti apod., 1 zkouška z každých 500 m3 zeminy (784,0/500 =2), jednou za směnu, apod.</t>
  </si>
  <si>
    <t>SO 03 - Bezpečnostní přeliv</t>
  </si>
  <si>
    <t xml:space="preserve">    2 - Zakládání</t>
  </si>
  <si>
    <t xml:space="preserve">    3 - Svislé a kompletní konstrukce</t>
  </si>
  <si>
    <t xml:space="preserve">    9 - Ostatní konstrukce a práce, bourání</t>
  </si>
  <si>
    <t>131251104</t>
  </si>
  <si>
    <t>Hloubení nezapažených jam a zářezů strojně s urovnáním dna do předepsaného profilu a spádu v hornině třídy těžitelnosti I skupiny 3 přes 100 do 500 m3</t>
  </si>
  <si>
    <t>708697744</t>
  </si>
  <si>
    <t>https://podminky.urs.cz/item/CS_URS_2022_01/131251104</t>
  </si>
  <si>
    <t>"výkop pro bezpečnostní přeliv, dle bilance (B.STZ)</t>
  </si>
  <si>
    <t>117,0</t>
  </si>
  <si>
    <t>871573156</t>
  </si>
  <si>
    <t>"výkopek pro bezpečnostní přeliv, dle bilance (B.STZ)</t>
  </si>
  <si>
    <t>"materiál pro náspy bezpečnostního přelivu, dle bilance (B.STZ)</t>
  </si>
  <si>
    <t>15,0</t>
  </si>
  <si>
    <t>-1548911646</t>
  </si>
  <si>
    <t>"nakládníní materiálu pro náspy bezpečnostního přelivu, dle bilance (B.STZ)</t>
  </si>
  <si>
    <t>-483510789</t>
  </si>
  <si>
    <t>-1899167722</t>
  </si>
  <si>
    <t>"úprava svahu skluzu, odečteno planimetrováním (ACad)</t>
  </si>
  <si>
    <t>82,4</t>
  </si>
  <si>
    <t>-1641243698</t>
  </si>
  <si>
    <t>"výkopek pro bezpečnostní přeliv uložený na mezideponii, dle bilance (B.STZ)</t>
  </si>
  <si>
    <t>778017554</t>
  </si>
  <si>
    <t>"úprava koruny hráze, odečteno planimetrováním (ACad)</t>
  </si>
  <si>
    <t>97,8</t>
  </si>
  <si>
    <t>"úprava dva vývaru, odečteno planimetrováním (ACad)</t>
  </si>
  <si>
    <t>42,3</t>
  </si>
  <si>
    <t>Zakládání</t>
  </si>
  <si>
    <t>274315223</t>
  </si>
  <si>
    <t>Základové konstrukce z betonu pasy prostého bez zvýšených nároků na prostředí tř. C 12/15</t>
  </si>
  <si>
    <t>-1917581743</t>
  </si>
  <si>
    <t>https://podminky.urs.cz/item/CS_URS_2022_01/274315223</t>
  </si>
  <si>
    <t>"podkladní beton pod přelivnou stěnou, tloušťka 100 mm, šířka 700 mm, délka 2x 5,4 +  11,0 m</t>
  </si>
  <si>
    <t>0,1*0,7*(2*2,5+11,0)</t>
  </si>
  <si>
    <t>"podkladní beton pod desku vývaru, délka 5,5 m, šířka 5,5 m, tloušťka 0,1 m</t>
  </si>
  <si>
    <t>5,5*5,5*0,1</t>
  </si>
  <si>
    <t>Svislé a kompletní konstrukce</t>
  </si>
  <si>
    <t>321311115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</si>
  <si>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 mrazovými cykly tř. C 25/30</t>
  </si>
  <si>
    <t>-786838394</t>
  </si>
  <si>
    <t>https://podminky.urs.cz/item/CS_URS_2022_01/321311115</t>
  </si>
  <si>
    <t>"koncový práh přelivné koruny bezpečnostního přelivu, výška 1,0, šířka 0,3, délka 21,4 m</t>
  </si>
  <si>
    <t>1,0*0,3*21,4</t>
  </si>
  <si>
    <t>"příčné prahy přelivné části koruny přelivu, 2x, hloubka 1,0, šířka 0,3, délka 5,0 m</t>
  </si>
  <si>
    <t>2*(1,0*0,3*5,0)</t>
  </si>
  <si>
    <t>"příčné prahy koruny přelivu, 2x, hlouka 1,0, šířka 0,3, délka 4,0</t>
  </si>
  <si>
    <t>2*(1,0*0,3*4,0)</t>
  </si>
  <si>
    <t>"podkladní beton pod dlažbu koruny a skluzu bezpečnostního přelivu, plocha odečtené planimetrováním (ACad), tloušťka vrstvy 0,25 m</t>
  </si>
  <si>
    <t>(2*21,5+52,0)*0,25"koruna přelivu</t>
  </si>
  <si>
    <t>82,2*0,25"skluz přelivu</t>
  </si>
  <si>
    <t>321321116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</si>
  <si>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</si>
  <si>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153839238</t>
  </si>
  <si>
    <t>https://podminky.urs.cz/item/CS_URS_2022_01/321321116</t>
  </si>
  <si>
    <t>"přelivná stěna bezpečnostního přelivu, výška 1,0, šířka 0,4 m, délka 2x 5,44 + 11,0 m</t>
  </si>
  <si>
    <t>1,0*0,4*(2*5,44+11,0)</t>
  </si>
  <si>
    <t>"deska dna vývaru, délka 5,5 m, šířka 5,5 m, tloušťka 0,5 m - otvor šachty, šířka 1,0, délka 1,0 m</t>
  </si>
  <si>
    <t>5,5*5,5*0,5-(1,0*1,0*0,5)</t>
  </si>
  <si>
    <t>"základové prahy vývaru, výška 0,8 m, šířka 0,8 n, délka 7,1 m a 5,5 m</t>
  </si>
  <si>
    <t>2*(0,8*0,8*7,1)+2*(0,8*0,8*5,5)</t>
  </si>
  <si>
    <t>"stěny vývaru, tloušťka steny 0,5, délka 2x 6,5 a 2* 5,5 m</t>
  </si>
  <si>
    <t>"nátoková stěna vývaru, plocha v podélném řezu, odečteno planimetrováním (ACad) 8,0 m2</t>
  </si>
  <si>
    <t>8,0*0,5</t>
  </si>
  <si>
    <t>"odtoková stěna vývaru, plocha v podélném řezu, odečteno planimetrováním (ACad) 8,15 m2, odečtený prostup potrubí DN250</t>
  </si>
  <si>
    <t>(8,15*0,5)-((PI*0,125*0,15*0,5))</t>
  </si>
  <si>
    <t>"boční stěna vývaru, plocha v podélném řezu, odečteno planimetrováním (ACad) 7,2 m2, odečtené prostupy potrubím D150 a D300</t>
  </si>
  <si>
    <t>(7,2*0,5)-((PI*0,15*0,15*0,5)+(PI*0,075*0,075*0,5))</t>
  </si>
  <si>
    <t>"boční stěna vývaru, výška 1,8 m, šířka 0,5 m, délka 5,5 m</t>
  </si>
  <si>
    <t>1,8*0,5*5,5</t>
  </si>
  <si>
    <t>"dno odtokové šachty, šířka 1,6 m, délka 1,6 m, tloušťka 0,3 m</t>
  </si>
  <si>
    <t>1,6*1,6*0,3</t>
  </si>
  <si>
    <t>"stěny odtokové šachty, výška 0,64 m, tloušťka 0,3 m, délka 1,6 m a 1,0 m</t>
  </si>
  <si>
    <t>2*(1,6*0,3*0,64+1,0*0,3*0,64)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</si>
  <si>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</si>
  <si>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</si>
  <si>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1296574447</t>
  </si>
  <si>
    <t>https://podminky.urs.cz/item/CS_URS_2022_01/321351010</t>
  </si>
  <si>
    <t>2*1,0*(2*5,44+11,0)+2*0,4*1,0</t>
  </si>
  <si>
    <t>(2*1,0*21,4)+2*0,3*1,0</t>
  </si>
  <si>
    <t>2*((2*1,0*5,0)+(2*0,3*0,1))</t>
  </si>
  <si>
    <t>2*((2*1,0*4,0)+(2*0,3*1,0))</t>
  </si>
  <si>
    <t>4*(0,8*7,1)+4*(0,8*5,5)</t>
  </si>
  <si>
    <t>8,0*2</t>
  </si>
  <si>
    <t>"odtoková stěna vývaru, plocha v podélném řezu, odečteno planimetrováním (ACad) 8,15 m2</t>
  </si>
  <si>
    <t>(8,15*2)</t>
  </si>
  <si>
    <t>"boční stěna vývaru, plocha v podélném řezu, odečteno planimetrováním (ACad) 7,2 m2</t>
  </si>
  <si>
    <t>(7,2*2)</t>
  </si>
  <si>
    <t>"boční stěna vývaru, výška 1,8 m, délka 5,5 m</t>
  </si>
  <si>
    <t>1,8*5,5*2</t>
  </si>
  <si>
    <t>"odtoková šachta vývaru</t>
  </si>
  <si>
    <t>0,94*1,6*4"vnější stěny</t>
  </si>
  <si>
    <t>1,14*1,0*4"vnitřní stěny</t>
  </si>
  <si>
    <t>321351020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</si>
  <si>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válcově zakřivených</t>
  </si>
  <si>
    <t>-425854825</t>
  </si>
  <si>
    <t>https://podminky.urs.cz/item/CS_URS_2022_01/321351020</t>
  </si>
  <si>
    <t>"bednění otvoru pro potrubí DN 300</t>
  </si>
  <si>
    <t>(2*PI*0,15*0,15+2*PI*0,15*0,5)</t>
  </si>
  <si>
    <t>"bednění otvoru pro potrubí DN 250</t>
  </si>
  <si>
    <t>(2*PI*0,125*0,125+2*PI*0,125*0,5)</t>
  </si>
  <si>
    <t>"bednění otvoru pro potrubí DN 150</t>
  </si>
  <si>
    <t>(2*PI*0,075*0,075+2*PI*0,075*0,5)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</si>
  <si>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</si>
  <si>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</si>
  <si>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-1480701797</t>
  </si>
  <si>
    <t>https://podminky.urs.cz/item/CS_URS_2022_01/321352010</t>
  </si>
  <si>
    <t>321352020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</si>
  <si>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válcově zakřivených</t>
  </si>
  <si>
    <t>-1097321967</t>
  </si>
  <si>
    <t>https://podminky.urs.cz/item/CS_URS_2022_01/321352020</t>
  </si>
  <si>
    <t>321368211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</si>
  <si>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</si>
  <si>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>-131458419</t>
  </si>
  <si>
    <t>https://podminky.urs.cz/item/CS_URS_2022_01/321368211</t>
  </si>
  <si>
    <t>"přelivná stěna bezpečnostního přelivu, délka v příčném řezu 2,48 m, délka 2x 5,44 + 11,0 m, kari síť 100x100x8 = 7,667 kg/m2</t>
  </si>
  <si>
    <t>2,48*(2*5,44+11,0)*7,667*0,001</t>
  </si>
  <si>
    <t>"koncový práh přelivné koruny bezpečnostního přelivu, délka v příčném řezu 2,27 m, délka 21,4 m, , kari síť 100x100x8 = 7,667 kg/m2</t>
  </si>
  <si>
    <t>2,27*21,4*7,667*0,001</t>
  </si>
  <si>
    <t>"příčné prahy přelivné části koruny přelivu, 2x, délka v příčném řezu 2,48 m, délka 5,0 m, kari síť 100x100x8 = 7,667 kg/m2</t>
  </si>
  <si>
    <t>2*(2,27*5,0)*7,667*0,001</t>
  </si>
  <si>
    <t>"příčné prahy koruny přelivu, 2x, délka v příčném řezu 2,48 m, délka 4,0, kari síť 100x100x8 = 7,667 kg/m2</t>
  </si>
  <si>
    <t>2*(2,27*4,0)*7,667*0,001</t>
  </si>
  <si>
    <t>"deska dna vývaru, délka 5,5 m, šířka 5,5 m, kari síť 100x100x8 = 7,667 kg/m2</t>
  </si>
  <si>
    <t>5,5*5,5*2*7,667*0,001</t>
  </si>
  <si>
    <t>"základové prahy vývaru, délka sítě v příčném řezu 2,88 m, délka 7,1 m a 5,5 m</t>
  </si>
  <si>
    <t>(2*(2,88*7,1)+2*(2,88*5,5))*7,667*0,001</t>
  </si>
  <si>
    <t>"nátoková stěna vývaru, plocha v p. řezu, 8,0 m2, délka stěny 6,5 m, šířka stěny 0,5 m, kari síť 100x100x8 = 7,667 kg/m2</t>
  </si>
  <si>
    <t>(8,0*2+6,5*0,5)*7,667*0,001</t>
  </si>
  <si>
    <t>"odtoková stěna vývaru, plocha v podélném řezu 8,15 m2, délka stěny 6,5 m, šířka stěny 0,5 m, kari síť 100x100x8 = 7,667 kg/m2</t>
  </si>
  <si>
    <t>(8,15*2+6,5*0,5)*7,667*0,001</t>
  </si>
  <si>
    <t>"boční stěna vývaru, plocha v podélném řezu 7,2 m2, délka stěny 5,5 m, šířka stěny 0,5 m, kari síť 100x100x8 = 7,667 kg/m2</t>
  </si>
  <si>
    <t>(7,2*2+5,5*0,5)*7,667*0,001</t>
  </si>
  <si>
    <t>(1,8*5,5*2+5,5*0,5)*7,667*0,001</t>
  </si>
  <si>
    <t>348942141</t>
  </si>
  <si>
    <t>Zábradlí ocelové přímé nebo v oblouku výšky 1,1 m ze sloupků z válcovaných tyčí I č.10-12 s osazením do vynechaných otvorů ze dvou vodorovných trubek průměru 51 mm</t>
  </si>
  <si>
    <t>1242877567</t>
  </si>
  <si>
    <t>https://podminky.urs.cz/item/CS_URS_2022_01/348942141</t>
  </si>
  <si>
    <t>"zábradlí vývaru, dle PD</t>
  </si>
  <si>
    <t>2,9"přímé</t>
  </si>
  <si>
    <t>2,52+6,22"rohové</t>
  </si>
  <si>
    <t>465513328</t>
  </si>
  <si>
    <t>Dlažba z lomového kamene lomařsky upraveného vodorovná nebo ve sklonu na cementovou maltu ze 400 kg cementu na m3 malty, s vyspárováním cementovou maltou MCs tl. 300 mm</t>
  </si>
  <si>
    <t>-387146474</t>
  </si>
  <si>
    <t>https://podminky.urs.cz/item/CS_URS_2022_01/465513328</t>
  </si>
  <si>
    <t>"opevnění koruny bezpečnostního přelivu, plocha zjištěná planimetrováním (ACad)</t>
  </si>
  <si>
    <t>2*21,5"šikmá část</t>
  </si>
  <si>
    <t>52,0"přelivná část</t>
  </si>
  <si>
    <t>"opevnění skluzu bezpečnostního přelivu, plocha zjištěná planimetrováním (ACad)</t>
  </si>
  <si>
    <t>82,2</t>
  </si>
  <si>
    <t>Ostatní konstrukce a práce, bourání</t>
  </si>
  <si>
    <t>SPC 5</t>
  </si>
  <si>
    <t>D + M česle ocelové pozinkované výška 400 mm, šířka 400 mm, šířka průlin 10 mm</t>
  </si>
  <si>
    <t>R-položka</t>
  </si>
  <si>
    <t>552069216</t>
  </si>
  <si>
    <t>"česle umístěné před nátokem do meliorace</t>
  </si>
  <si>
    <t>1,0</t>
  </si>
  <si>
    <t>SPC 6</t>
  </si>
  <si>
    <t>Rošt 1100 x 1100 mm z pásové oceli 50x5, jakost: S235JR, včetně rámu z L profilu 60x60x5,_x000D_
povrchová úprava pozink</t>
  </si>
  <si>
    <t>31001075</t>
  </si>
  <si>
    <t>-1896990666</t>
  </si>
  <si>
    <t>SO 04 - Výpustný objekt</t>
  </si>
  <si>
    <t>OST - Ostatní</t>
  </si>
  <si>
    <t>132154203</t>
  </si>
  <si>
    <t>Hloubení zapažených rýh šířky přes 800 do 2 000 mm strojně s urovnáním dna do předepsaného profilu a spádu v hornině třídy těžitelnosti I skupiny 1 a 2 přes 50 do 100 m3</t>
  </si>
  <si>
    <t>1130045410</t>
  </si>
  <si>
    <t>https://podminky.urs.cz/item/CS_URS_2022_01/132154203</t>
  </si>
  <si>
    <t>"výkop pro výpustný objekt, dle bilance (B.STZ)</t>
  </si>
  <si>
    <t>55,0</t>
  </si>
  <si>
    <t>-616958173</t>
  </si>
  <si>
    <t>"výkopek pro výpustný objekt uložení na mezideponii, dle bilance (B.STZ)</t>
  </si>
  <si>
    <t>"materiál pro zásyp, z mezideponie, dle bilance (B.STZ)</t>
  </si>
  <si>
    <t>45,0</t>
  </si>
  <si>
    <t>-1802799002</t>
  </si>
  <si>
    <t>174151101</t>
  </si>
  <si>
    <t>Zásyp sypaninou z jakékoliv horniny strojně s uložením výkopku ve vrstvách se zhutněním jam, šachet, rýh nebo kolem objektů v těchto vykopávkách</t>
  </si>
  <si>
    <t>756351414</t>
  </si>
  <si>
    <t>https://podminky.urs.cz/item/CS_URS_2022_01/174151101</t>
  </si>
  <si>
    <t>793820387</t>
  </si>
  <si>
    <t>"úprava pláne pod základem požeráku, délka x šířka</t>
  </si>
  <si>
    <t>1,19*1,19</t>
  </si>
  <si>
    <t>"úprava pláně pod výpostným potrubím v tělese hráze, délka  x šířka</t>
  </si>
  <si>
    <t>18,41*0,9</t>
  </si>
  <si>
    <t>275315223</t>
  </si>
  <si>
    <t>Základové konstrukce z betonu bloky prostého bez zvýšených nároků na prostředí tř. C 12/15</t>
  </si>
  <si>
    <t>-92965957</t>
  </si>
  <si>
    <t>https://podminky.urs.cz/item/CS_URS_2022_01/275315223</t>
  </si>
  <si>
    <t>"podklad pod základový blok požeráku, šířka x délka x tloušťka</t>
  </si>
  <si>
    <t>1,19*1,19*0,1</t>
  </si>
  <si>
    <t>275315412</t>
  </si>
  <si>
    <t>Základové konstrukce z betonu bloky prostého se zvýšenými nároky na prostředí tř. C 25/30</t>
  </si>
  <si>
    <t>-490211057</t>
  </si>
  <si>
    <t>https://podminky.urs.cz/item/CS_URS_2022_01/275315412</t>
  </si>
  <si>
    <t>"základový blok požerák, délka x šířka x výška</t>
  </si>
  <si>
    <t>0,99*0,99*0,8</t>
  </si>
  <si>
    <t>"podkladní blok pod lávku, délka x šířka x výška</t>
  </si>
  <si>
    <t>0,9*0,5*0,8</t>
  </si>
  <si>
    <t>275351111</t>
  </si>
  <si>
    <t>Bednění základových konstrukcí bloků tradiční oboustranné</t>
  </si>
  <si>
    <t>90179087</t>
  </si>
  <si>
    <t>https://podminky.urs.cz/item/CS_URS_2022_01/275351111</t>
  </si>
  <si>
    <t>"základový blok požerák, délka x výška + šířka x výška</t>
  </si>
  <si>
    <t>4*0,99*0,8</t>
  </si>
  <si>
    <t>"podkladní blok pod lávku, délka x výška + šířka x výška</t>
  </si>
  <si>
    <t>2*0,9*0,8+2*0,5*0,8</t>
  </si>
  <si>
    <t>320101112</t>
  </si>
  <si>
    <t>Osazení betonových a železobetonových prefabrikátů hmotnosti jednotlivě přes 1 000 do 5 000 kg</t>
  </si>
  <si>
    <t>344942322</t>
  </si>
  <si>
    <t>https://podminky.urs.cz/item/CS_URS_2022_01/320101112</t>
  </si>
  <si>
    <t>"osazení požeráku o váze 1 792 kgm objem šířky x délka (celková) - vnitřní prostor, vnitřní šířky x délka</t>
  </si>
  <si>
    <t>(0,59*0,59*3,5)-(0,44*0,5*3,5)</t>
  </si>
  <si>
    <t>1469468279</t>
  </si>
  <si>
    <t>"výztuž základové bloku požeráku, kari síť 100x100x8 = 7,667 kg/m2</t>
  </si>
  <si>
    <t>0,99*0,99*7,667*0,001</t>
  </si>
  <si>
    <t>"výztuž obetonování výpustného podrubí, délka v příčném řezu x délka potrubí, kari síť 100x100x8 = 7,667 kg/m2</t>
  </si>
  <si>
    <t>1,09*(18,41+10,69)*7,667*0,001</t>
  </si>
  <si>
    <t>451595111</t>
  </si>
  <si>
    <t>Lože pod potrubí, stoky a drobné objekty v otevřeném výkopu z prohozeného výkopku</t>
  </si>
  <si>
    <t>2125505960</t>
  </si>
  <si>
    <t>https://podminky.urs.cz/item/CS_URS_2022_01/451595111</t>
  </si>
  <si>
    <t>"lože pro potrubí mimo těleso hráze, délka x šířka x tloušťka vrstvy</t>
  </si>
  <si>
    <t>10,69*1,0*0,1</t>
  </si>
  <si>
    <t>"lože pod šachtu R1, délka * šířka * tloušťka vrstvy</t>
  </si>
  <si>
    <t>1,2*1,2*0,1</t>
  </si>
  <si>
    <t>871370310</t>
  </si>
  <si>
    <t>Montáž kanalizačního potrubí z plastů z polypropylenu PP hladkého plnostěnného SN 10 DN 300</t>
  </si>
  <si>
    <t>1032462346</t>
  </si>
  <si>
    <t>https://podminky.urs.cz/item/CS_URS_2022_01/871370310</t>
  </si>
  <si>
    <t>"výpustné potrubí v tělese hráze</t>
  </si>
  <si>
    <t>18,41</t>
  </si>
  <si>
    <t>"výpustné potrubí pod hrází</t>
  </si>
  <si>
    <t>10,69</t>
  </si>
  <si>
    <t>28617022</t>
  </si>
  <si>
    <t>trubka kanalizační PP plnostěnná třívrstvá DN 300x6000mm SN10</t>
  </si>
  <si>
    <t>-581096788</t>
  </si>
  <si>
    <t>29,1*1,015 'Přepočtené koeficientem množství</t>
  </si>
  <si>
    <t>894411311</t>
  </si>
  <si>
    <t>Osazení betonových nebo železobetonových dílců pro šachty skruží rovných</t>
  </si>
  <si>
    <t>kus</t>
  </si>
  <si>
    <t>340361868</t>
  </si>
  <si>
    <t>https://podminky.urs.cz/item/CS_URS_2022_01/894411311</t>
  </si>
  <si>
    <t>"dílce revizní šachty R1</t>
  </si>
  <si>
    <t>2,0</t>
  </si>
  <si>
    <t>59224161</t>
  </si>
  <si>
    <t>skruž kanalizační s ocelovými stupadly 100x50x12cm</t>
  </si>
  <si>
    <t>-19980058</t>
  </si>
  <si>
    <t>894414111</t>
  </si>
  <si>
    <t>Osazení betonových nebo železobetonových dílců pro šachty skruží základových (dno)</t>
  </si>
  <si>
    <t>647678596</t>
  </si>
  <si>
    <t>https://podminky.urs.cz/item/CS_URS_2022_01/894414111</t>
  </si>
  <si>
    <t>"dno revizní šachty R1</t>
  </si>
  <si>
    <t>59224337</t>
  </si>
  <si>
    <t>dno betonové šachty kanalizační přímé 100x60x40cm</t>
  </si>
  <si>
    <t>39876383</t>
  </si>
  <si>
    <t>894414211</t>
  </si>
  <si>
    <t>Osazení betonových nebo železobetonových dílců pro šachty desek zákrytových</t>
  </si>
  <si>
    <t>1469606681</t>
  </si>
  <si>
    <t>https://podminky.urs.cz/item/CS_URS_2022_01/894414211</t>
  </si>
  <si>
    <t>"zákrytová deska revizní šachty R1</t>
  </si>
  <si>
    <t>59225780</t>
  </si>
  <si>
    <t>deska betonová zákrytová na skruž půlená 118x7,5cm</t>
  </si>
  <si>
    <t>-905139662</t>
  </si>
  <si>
    <t>899623151</t>
  </si>
  <si>
    <t>Obetonování potrubí nebo zdiva stok betonem prostým v otevřeném výkopu, betonem tř. C 16/20</t>
  </si>
  <si>
    <t>1948368342</t>
  </si>
  <si>
    <t>https://podminky.urs.cz/item/CS_URS_2022_01/899623151</t>
  </si>
  <si>
    <t>"obetonování potrubí v tělese hráze, plocha v příčném řezu x délka</t>
  </si>
  <si>
    <t>0,184*18,41</t>
  </si>
  <si>
    <t>"obetonování potrubí pod hrází, plocha v příčném řezu x délka</t>
  </si>
  <si>
    <t>0,184*10,69</t>
  </si>
  <si>
    <t>899643111</t>
  </si>
  <si>
    <t>Bednění pro obetonování potrubí v otevřeném výkopu</t>
  </si>
  <si>
    <t>1352590747</t>
  </si>
  <si>
    <t>https://podminky.urs.cz/item/CS_URS_2022_01/899643111</t>
  </si>
  <si>
    <t>"bednění pro obetonování potrubí v tělese hráze, 2x výška  stěny x délka</t>
  </si>
  <si>
    <t>2*(0,1+0,342+0,1)*18,41</t>
  </si>
  <si>
    <t>"bednění pro obetonování potrubí pod hrází, 2x výška  stěny x délka</t>
  </si>
  <si>
    <t>2*(0,1+0,342+0,1)*10,69</t>
  </si>
  <si>
    <t>934956122</t>
  </si>
  <si>
    <t>Přepadová a ochranná zařízení nádrží dřevěná hradítka (dluže požeráku) š.150 mm, bez nátěru, s potřebným kováním z dubového dřeva, tl. 30 mm</t>
  </si>
  <si>
    <t>27081513</t>
  </si>
  <si>
    <t>https://podminky.urs.cz/item/CS_URS_2022_01/934956122</t>
  </si>
  <si>
    <t>"dluže požeráku, délka x šířka</t>
  </si>
  <si>
    <t>(2,55*0,45)+(2,8*0,45)</t>
  </si>
  <si>
    <t>936501111</t>
  </si>
  <si>
    <t>Limnigrafická lať osazená v jakémkoliv sklonu</t>
  </si>
  <si>
    <t>1070393871</t>
  </si>
  <si>
    <t>https://podminky.urs.cz/item/CS_URS_2022_01/936501111</t>
  </si>
  <si>
    <t>"vodočet osazená na tělese požeráku</t>
  </si>
  <si>
    <t>4,0</t>
  </si>
  <si>
    <t>SPC 1</t>
  </si>
  <si>
    <t>D + M Požerák prefabrikovaný betonový 590 x 590 mm polootevřený, hmotnost 1792 kg_x000D_
celková délka 3500 mm_x000D_
včetně dna, ukotvení lávky, uzamykatelného poklopu a lanových závěsů pro ukotvení_x000D_
všechny ocelové části pozinkované</t>
  </si>
  <si>
    <t>-584346137</t>
  </si>
  <si>
    <t>25</t>
  </si>
  <si>
    <t>D + M česle ocelové pozinkované výška 500 mm, šířka 450 mm, šířka průlin 10 mm</t>
  </si>
  <si>
    <t>-474056594</t>
  </si>
  <si>
    <t>26</t>
  </si>
  <si>
    <t>998321011</t>
  </si>
  <si>
    <t>Přesun hmot pro objekty hráze přehradní zemní a kamenité dopravní vzdálenost do 500 m</t>
  </si>
  <si>
    <t>-2119434335</t>
  </si>
  <si>
    <t>https://podminky.urs.cz/item/CS_URS_2022_01/998321011</t>
  </si>
  <si>
    <t>OST</t>
  </si>
  <si>
    <t>Ostatní</t>
  </si>
  <si>
    <t>27</t>
  </si>
  <si>
    <t>900-02</t>
  </si>
  <si>
    <t xml:space="preserve">D + M Lávka k požeráku, ocelová, šířka 0,6 m; 2x I 160, oboustranné ocelové zábradlí výšky 1,0 m, povrchová úprava žárově zinkováno; pochůzná plocha ocelové pozinkované pororošty_x000D_
</t>
  </si>
  <si>
    <t>512</t>
  </si>
  <si>
    <t>2102077656</t>
  </si>
  <si>
    <t>"lávka k požeráku, délka 9,04 m</t>
  </si>
  <si>
    <t>9,04</t>
  </si>
  <si>
    <t>SO 06 - Schodiště</t>
  </si>
  <si>
    <t>182251101</t>
  </si>
  <si>
    <t>Svahování trvalých svahů do projektovaných profilů strojně s potřebným přemístěním výkopku při svahování násypů v jakékoliv hornině</t>
  </si>
  <si>
    <t>-1700100831</t>
  </si>
  <si>
    <t>https://podminky.urs.cz/item/CS_URS_2022_01/182251101</t>
  </si>
  <si>
    <t>"plocha pod schodištěm, déka x šířka</t>
  </si>
  <si>
    <t>9,0*2,6</t>
  </si>
  <si>
    <t>-1495765360</t>
  </si>
  <si>
    <t>"podklad pod schodiště, počet stupňů * délka * šířka * tloušťka vrstvy</t>
  </si>
  <si>
    <t>15*2,0*0,6*0,15</t>
  </si>
  <si>
    <t>"nástupní betonový stupeň, délka * šířka * hloubka</t>
  </si>
  <si>
    <t>2,0*0,25*0,65</t>
  </si>
  <si>
    <t>"podklad pod poslední stupeň, délka * šířka * hloubka</t>
  </si>
  <si>
    <t>2,0*0,6*0,25</t>
  </si>
  <si>
    <t>326215212</t>
  </si>
  <si>
    <t>Zdivo hradících konstrukcí z lomového kamene štípaného nebo ručně vybíraného na maltu včetně spárování z pravidelných kamenů objemu 1 kusu kamene do 0,02 m3</t>
  </si>
  <si>
    <t>-1971928181</t>
  </si>
  <si>
    <t>https://podminky.urs.cz/item/CS_URS_2022_01/326215212</t>
  </si>
  <si>
    <t>"opěrné zídky schodiště, 2* délka * šířka * hloubka</t>
  </si>
  <si>
    <t>2*8,82*0,3*0,65</t>
  </si>
  <si>
    <t>326215912</t>
  </si>
  <si>
    <t>Zdivo hradících konstrukcí z lomového kamene štípaného nebo ručně vybíraného na maltu včetně spárování Příplatek k cenám za lícování zdiva oboustranné</t>
  </si>
  <si>
    <t>-1082899173</t>
  </si>
  <si>
    <t>https://podminky.urs.cz/item/CS_URS_2022_01/326215912</t>
  </si>
  <si>
    <t>326215921</t>
  </si>
  <si>
    <t>Zdivo hradících konstrukcí z lomového kamene štípaného nebo ručně vybíraného na maltu včetně spárování Příplatek k cenám za vytvoření hrany zdiva (rohu) vodorovné</t>
  </si>
  <si>
    <t>-345197163</t>
  </si>
  <si>
    <t>https://podminky.urs.cz/item/CS_URS_2022_01/326215921</t>
  </si>
  <si>
    <t>"opěrné zídky schodiště, 2* délka, 2 hrany na zídku</t>
  </si>
  <si>
    <t>2*8,82*2</t>
  </si>
  <si>
    <t>326215922</t>
  </si>
  <si>
    <t>Zdivo hradících konstrukcí z lomového kamene štípaného nebo ručně vybíraného na maltu včetně spárování Příplatek k cenám za vytvoření hrany zdiva (rohu) svislé</t>
  </si>
  <si>
    <t>-1905671236</t>
  </si>
  <si>
    <t>https://podminky.urs.cz/item/CS_URS_2022_01/326215922</t>
  </si>
  <si>
    <t>"opěrné zídky schodiště, 2* hloubka, 4 hrany za zídku</t>
  </si>
  <si>
    <t>2*0,65*4</t>
  </si>
  <si>
    <t>465210122</t>
  </si>
  <si>
    <t>Schody z lomového kamene lomařsky upraveného pro dlažbu na cementovou maltu, s vyspárováním cementovou maltou, tl. kamene 250 mm</t>
  </si>
  <si>
    <t>1755040545</t>
  </si>
  <si>
    <t>https://podminky.urs.cz/item/CS_URS_2022_01/465210122</t>
  </si>
  <si>
    <t>"plocha schodiště, déka x šířka</t>
  </si>
  <si>
    <t>8,65*2,6</t>
  </si>
  <si>
    <t>-2123837206</t>
  </si>
  <si>
    <t>SO 07 - Nátokové koryto</t>
  </si>
  <si>
    <t>-991922250</t>
  </si>
  <si>
    <t>"výkop pro nátokové koryto, dle bilance (B.STZ)</t>
  </si>
  <si>
    <t>64,0</t>
  </si>
  <si>
    <t>-1768371766</t>
  </si>
  <si>
    <t>"výkop pro propojovací potrubí, hloubka 0,8 m, šířka výkopu 1 m, délka 7,58 m</t>
  </si>
  <si>
    <t>0,8*1,0*7,58</t>
  </si>
  <si>
    <t>-531400208</t>
  </si>
  <si>
    <t>"výkopek pro nátokové koryto, dle bilance (B.STZ)</t>
  </si>
  <si>
    <t>"materiál pro ohumusování nátokového koryta, dle bilance (B.STZ)</t>
  </si>
  <si>
    <t>17,6</t>
  </si>
  <si>
    <t>"výkopek pro propojovací potrubí, hloubka 0,8 m, šířka výkopu 1 m, délka 7,58 m</t>
  </si>
  <si>
    <t>-1541808069</t>
  </si>
  <si>
    <t>"nakládníní materiálu pro ohumusování nátokového koryta, dle bilance (B.STZ)</t>
  </si>
  <si>
    <t>120637003</t>
  </si>
  <si>
    <t>"výkopek z nátokového koryta uložený na mezideponii, dle bilance (B.STZ)</t>
  </si>
  <si>
    <t>-955741627</t>
  </si>
  <si>
    <t>"zpětný zásyp výkopu pro propojovací potrubí, hloubka 0,8 m, šířka výkopu 1 m, délka 7,58 m</t>
  </si>
  <si>
    <t>-242976098</t>
  </si>
  <si>
    <t>"úprava dna koryta, délka * šířka</t>
  </si>
  <si>
    <t>29,3*0,5</t>
  </si>
  <si>
    <t>1086098971</t>
  </si>
  <si>
    <t>"svahy koryta, odečteno planimetrováním (ACad)</t>
  </si>
  <si>
    <t>58,02+52,83</t>
  </si>
  <si>
    <t>2033809165</t>
  </si>
  <si>
    <t>"rozprostření ornice na svahy koryta, odečteno planimetrováním (ACad)</t>
  </si>
  <si>
    <t>55,57+49,1</t>
  </si>
  <si>
    <t>2036934540</t>
  </si>
  <si>
    <t>"opevnění svahů koryta, pdečteno planimetrováním (ACad)</t>
  </si>
  <si>
    <t>1098237192</t>
  </si>
  <si>
    <t>-1691045398</t>
  </si>
  <si>
    <t>"betonové čelo ukončující stávající melioraci, výška 3,1 m, šířka 0,4 m, délka 6,0 m</t>
  </si>
  <si>
    <t>3,1*0,4*0,6</t>
  </si>
  <si>
    <t>-442254438</t>
  </si>
  <si>
    <t>2*3,1*6,0"čelní stěny</t>
  </si>
  <si>
    <t>2*3,1*0,4"boční stěny</t>
  </si>
  <si>
    <t>1099794854</t>
  </si>
  <si>
    <t>-934667964</t>
  </si>
  <si>
    <t>"zábradlí betonového čela, délka 5,9 m, dle PD</t>
  </si>
  <si>
    <t>5,9</t>
  </si>
  <si>
    <t>42345771</t>
  </si>
  <si>
    <t>"lože pro propojovací potrubí, tl. vrstvy 0,1 m, šířka výkopu 1 m, délka 7,58 m</t>
  </si>
  <si>
    <t>0,1*1,0*7,58</t>
  </si>
  <si>
    <t>973605651</t>
  </si>
  <si>
    <t>"opevnění koryta, tl. vrstvy 0,3 m, plocha odečtená planimetrováním (ACad)</t>
  </si>
  <si>
    <t>6,0*0,3"u betonového čela</t>
  </si>
  <si>
    <t>3,8*0,3"u vyústění potrubí</t>
  </si>
  <si>
    <t>871350310</t>
  </si>
  <si>
    <t>Montáž kanalizačního potrubí z plastů z polypropylenu PP hladkého plnostěnného SN 10 DN 200</t>
  </si>
  <si>
    <t>2043394051</t>
  </si>
  <si>
    <t>https://podminky.urs.cz/item/CS_URS_2022_01/871350310</t>
  </si>
  <si>
    <t>"propojovací potrubí</t>
  </si>
  <si>
    <t>7,58</t>
  </si>
  <si>
    <t>28617020</t>
  </si>
  <si>
    <t>trubka kanalizační PP plnostěnná třívrstvá DN 200x6000mm SN10</t>
  </si>
  <si>
    <t>-1248785396</t>
  </si>
  <si>
    <t>7,58*1,015 'Přepočtené koeficientem množství</t>
  </si>
  <si>
    <t>-1274517003</t>
  </si>
  <si>
    <t>SO 08 - Odstranění meliorace a odstranění cesty</t>
  </si>
  <si>
    <t xml:space="preserve">    997 - Přesun sutě</t>
  </si>
  <si>
    <t>122151102</t>
  </si>
  <si>
    <t>Odkopávky a prokopávky nezapažené strojně v hornině třídy těžitelnosti I skupiny 1 a 2 přes 20 do 50 m3</t>
  </si>
  <si>
    <t>1569328503</t>
  </si>
  <si>
    <t>https://podminky.urs.cz/item/CS_URS_2022_01/122151102</t>
  </si>
  <si>
    <t>"odstranění násypu stávající polní cesty, dle bilance</t>
  </si>
  <si>
    <t xml:space="preserve">33,2 </t>
  </si>
  <si>
    <t>162251101</t>
  </si>
  <si>
    <t>Vodorovné přemístění výkopku nebo sypaniny po suchu na obvyklém dopravním prostředku, bez naložení výkopku, avšak se složením bez rozhrnutí z horniny třídy těžitelnosti I skupiny 1 až 3 na vzdálenost do 20 m</t>
  </si>
  <si>
    <t>-642636347</t>
  </si>
  <si>
    <t>https://podminky.urs.cz/item/CS_URS_2022_01/162251101</t>
  </si>
  <si>
    <t>"materiál z odstranění násypu stávající polní cesty, dle bilance</t>
  </si>
  <si>
    <t>624388984</t>
  </si>
  <si>
    <t>"výkopek z násypu stávající polní cesty, dle bilance</t>
  </si>
  <si>
    <t>167151103</t>
  </si>
  <si>
    <t>Nakládání, skládání a překládání neulehlého výkopku nebo sypaniny strojně nakládání, množství do 100 m3, z horniny třídy těžitelnosti III, skupiny 6 a 7</t>
  </si>
  <si>
    <t>-785486035</t>
  </si>
  <si>
    <t>https://podminky.urs.cz/item/CS_URS_2022_01/167151103</t>
  </si>
  <si>
    <t>"betonové potrubí  DN 300 v délce 116,0 m</t>
  </si>
  <si>
    <t>(PI*116*(0,18*0,18-0,15*0,15))</t>
  </si>
  <si>
    <t>"betonová šachta DN 1000, hlouka 2,6 m a 2,0 m</t>
  </si>
  <si>
    <t>(PI*2,6*(0,75*0,75-0,5*0,5))+2*(PI*0,75*0,75*0,12)"šachta hloubky 2,6 m, včetně dna a zákrytové desky</t>
  </si>
  <si>
    <t>(PI*2,0*(0,75*0,75-0,5*0,5))+2*(PI*0,75*0,75*0,12)"šachta hloubky 2,0 m, včetně dna a zákrytové desky</t>
  </si>
  <si>
    <t>"meliorační potrubí cihelné, délka 82,0 m</t>
  </si>
  <si>
    <t>(PI*82*(0,09*0,09-0,05*0,05))</t>
  </si>
  <si>
    <t>171151103</t>
  </si>
  <si>
    <t>Uložení sypanin do násypů strojně s rozprostřením sypaniny ve vrstvách a s hrubým urovnáním zhutněných z hornin soudržných jakékoliv třídy těžitelnosti</t>
  </si>
  <si>
    <t>-1089733011</t>
  </si>
  <si>
    <t>https://podminky.urs.cz/item/CS_URS_2022_01/171151103</t>
  </si>
  <si>
    <t>"rozprostření materiálu násypu stávající polní cesty, dle bilance</t>
  </si>
  <si>
    <t>94620002</t>
  </si>
  <si>
    <t>poplatek za uložení stavebního odpadu betonového zatříděného kódem 17 01 01</t>
  </si>
  <si>
    <t>-445767334</t>
  </si>
  <si>
    <t>(PI*116*(0,18*0,18-0,15*0,15))*0,001*2800</t>
  </si>
  <si>
    <t>((PI*2,6*(0,75*0,75-0,5*0,5))+2*(PI*0,75*0,75*0,12))*0,001*2800"šachta hloubky 2,6 m, včetně dna a zákrytové desky</t>
  </si>
  <si>
    <t>((PI*2,0*(0,75*0,75-0,5*0,5))+2*(PI*0,75*0,75*0,12))*0,001*2800"šachta hloubky 2,0 m, včetně dna a zákrytové desky</t>
  </si>
  <si>
    <t>94620006</t>
  </si>
  <si>
    <t>poplatek za uložení stavebního odpadu směsí nebo oddělených frakcí betonu, cihel, tašek a keramických výrobků zatříděného kódem 17 01 07</t>
  </si>
  <si>
    <t>-1362070637</t>
  </si>
  <si>
    <t>"meliorační potrubí cihelné, délka 82,0 m, 2 000 kg/m3</t>
  </si>
  <si>
    <t>(PI*82*(0,09*0,09-0,05*0,05))*0,001*2000</t>
  </si>
  <si>
    <t>986837036</t>
  </si>
  <si>
    <t>"rozprostření násypu stávající polní cesty, dle bilance</t>
  </si>
  <si>
    <t>332,0</t>
  </si>
  <si>
    <t>1379035451</t>
  </si>
  <si>
    <t>"rozprostření ornice v tl. vrstvy 0,15 m v místě rozhrnutí materiálu z polní cesty, plocha dle PD (B.STZ)</t>
  </si>
  <si>
    <t>799135891</t>
  </si>
  <si>
    <t>"založení trávníku na místě rozhnutí materálu z polní cesty, plocha dle PD (B.STZ)</t>
  </si>
  <si>
    <t>-1659527130</t>
  </si>
  <si>
    <t>960111221</t>
  </si>
  <si>
    <t>Bourání konstrukcí vodních staveb z hladiny, s naložením vybouraných hmot a suti na dopravní prostředek nebo s odklizením na hromady do vzdálenosti 20 m z dílců prefabrikovaných betonových a železobetonových</t>
  </si>
  <si>
    <t>1663132628</t>
  </si>
  <si>
    <t>https://podminky.urs.cz/item/CS_URS_2022_01/960111221</t>
  </si>
  <si>
    <t>960211251</t>
  </si>
  <si>
    <t>Bourání konstrukcí vodních staveb z hladiny, s naložením vybouraných hmot a suti na dopravní prostředek nebo s odklizením na hromady do vzdálenosti 20 m zděných z kamene nebo z cihel</t>
  </si>
  <si>
    <t>302982337</t>
  </si>
  <si>
    <t>https://podminky.urs.cz/item/CS_URS_2022_01/960211251</t>
  </si>
  <si>
    <t>997</t>
  </si>
  <si>
    <t>Přesun sutě</t>
  </si>
  <si>
    <t>997321511</t>
  </si>
  <si>
    <t>Vodorovná doprava suti a vybouraných hmot bez naložení, s vyložením a hrubým urovnáním po suchu, na vzdálenost do 1 km</t>
  </si>
  <si>
    <t>1269039708</t>
  </si>
  <si>
    <t>https://podminky.urs.cz/item/CS_URS_2022_01/997321511</t>
  </si>
  <si>
    <t>997321519</t>
  </si>
  <si>
    <t>Vodorovná doprava suti a vybouraných hmot bez naložení, s vyložením a hrubým urovnáním po suchu, na vzdálenost Příplatek k cenám za každý další i započatý 1 km přes 1 km</t>
  </si>
  <si>
    <t>-1883503954</t>
  </si>
  <si>
    <t>https://podminky.urs.cz/item/CS_URS_2022_01/997321519</t>
  </si>
  <si>
    <t>"předpokládaná vzdálenost skládky stavebního odpadu 33 km</t>
  </si>
  <si>
    <t>33*25,781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</si>
  <si>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</si>
  <si>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</si>
  <si>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</si>
  <si>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VRN9 - Ostatní náklady</t>
  </si>
  <si>
    <t>VRN1</t>
  </si>
  <si>
    <t>Průzkumné, geodetické a projektové práce</t>
  </si>
  <si>
    <t>012103000</t>
  </si>
  <si>
    <t>Geodetické práce před výstavbou</t>
  </si>
  <si>
    <t>kpl</t>
  </si>
  <si>
    <t>-1221997532</t>
  </si>
  <si>
    <t>https://podminky.urs.cz/item/CS_URS_2022_01/012103000</t>
  </si>
  <si>
    <t>P</t>
  </si>
  <si>
    <t>Poznámka k položce:_x000D_
Veškeré geodetické činnosti spojené s vytýčením stavebních objektů, inženýrských objektů a inženýrských sítí (vč. úhrady za jejich vytýčení)._x000D_
Geodetocké vytýčení staveniště v terénu před zahájením stavebních prací (směrově, výškově).</t>
  </si>
  <si>
    <t>012303000</t>
  </si>
  <si>
    <t>Geodetické práce po výstavbě</t>
  </si>
  <si>
    <t>-1257332175</t>
  </si>
  <si>
    <t>https://podminky.urs.cz/item/CS_URS_2022_01/012303000</t>
  </si>
  <si>
    <t>Poznámka k položce:_x000D_
Veškeré geodetické činnosti spojené se zdokumentováním skutečného provedení stavby, stavebních objektů, inženýrských objektů a inženýrských sítí.</t>
  </si>
  <si>
    <t>"zaměření skutečného provedení stavby</t>
  </si>
  <si>
    <t>012403000</t>
  </si>
  <si>
    <t>Kartografické práce</t>
  </si>
  <si>
    <t>1371440150</t>
  </si>
  <si>
    <t>https://podminky.urs.cz/item/CS_URS_2022_01/012403000</t>
  </si>
  <si>
    <t>"geometrický plán pro zápis vodního díla do KN</t>
  </si>
  <si>
    <t>013254000</t>
  </si>
  <si>
    <t>Dokumentace skutečného provedení stavby</t>
  </si>
  <si>
    <t>-29221706</t>
  </si>
  <si>
    <t>https://podminky.urs.cz/item/CS_URS_2022_01/013254000</t>
  </si>
  <si>
    <t>Poznámka k položce:_x000D_
Vyhotovení dokumentace skutečného provedení stavby v rozsahu a podrobnosti dle zadávací dokumentace. Dodavatel provádí tyto projekční práce průběžně po celou dobu realizace stavby. V elektronické i tištěné verzi v požadovaném počtu paré.</t>
  </si>
  <si>
    <t>013294000</t>
  </si>
  <si>
    <t>Ostatní dokumentace</t>
  </si>
  <si>
    <t>-1330600911</t>
  </si>
  <si>
    <t>https://podminky.urs.cz/item/CS_URS_2022_01/013294000</t>
  </si>
  <si>
    <t>Poznámka k položce:_x000D_
Veškeré jiné administrativní a správní úkony vyplývající ze zadávací dokumentaceveřejné zakázky nutné k řádnému dokončení a předání díla</t>
  </si>
  <si>
    <t>"manipulační řád</t>
  </si>
  <si>
    <t>277140311</t>
  </si>
  <si>
    <t>"dílenská dokumentace</t>
  </si>
  <si>
    <t>VRN2</t>
  </si>
  <si>
    <t>Příprava staveniště</t>
  </si>
  <si>
    <t>020001000</t>
  </si>
  <si>
    <t>-1590729361</t>
  </si>
  <si>
    <t>https://podminky.urs.cz/item/CS_URS_2022_01/020001000</t>
  </si>
  <si>
    <t>Poznámka k položce:_x000D_
Ochrana stávajících objektů, ochrana stávající zeleně</t>
  </si>
  <si>
    <t>VRN3</t>
  </si>
  <si>
    <t>Zařízení staveniště</t>
  </si>
  <si>
    <t>032002000</t>
  </si>
  <si>
    <t>Vybavení staveniště</t>
  </si>
  <si>
    <t>1795857361</t>
  </si>
  <si>
    <t>https://podminky.urs.cz/item/CS_URS_2022_01/032002000</t>
  </si>
  <si>
    <t>Poznámka k položce:_x000D_
součástí položky je zejména:_x000D_
náklady na stavební buňky (kanceláře, stavební sklady, mobilní WC apod.)_x000D_
zařízení provizorních komunikací (lávky, můstky, oplocení)_x000D_
skládky na staveništi_x000D_
zabezpečení staveniště (ohrazení provádených objektů a osvětlení staveniště)_x000D_
kontejnery na odpad_x000D_
Součástí je také:_x000D_
Zajištění bezpečnosti (BOZP) během výstavby_x000D_
Zpracování plánu oraganizace výstavby_x000D_
_x000D_
Návrh zařízení staveniště provede dodavatel stavby, daný návrh zohlední do jednotkové ceny této položky.</t>
  </si>
  <si>
    <t>039002000</t>
  </si>
  <si>
    <t>Zrušení zařízení staveniště</t>
  </si>
  <si>
    <t>1013609591</t>
  </si>
  <si>
    <t>https://podminky.urs.cz/item/CS_URS_2022_01/039002000</t>
  </si>
  <si>
    <t>Poznámka k položce:_x000D_
Zrušení zařízení stavenostě a uvedení plochy do původního stavu</t>
  </si>
  <si>
    <t>041903000</t>
  </si>
  <si>
    <t>Dozor jiné osoby</t>
  </si>
  <si>
    <t>-1152365206</t>
  </si>
  <si>
    <t>https://podminky.urs.cz/item/CS_URS_2022_01/041903000</t>
  </si>
  <si>
    <t>"součinnost geologa při provádění injektážní stěny a převzetí základové spáry</t>
  </si>
  <si>
    <t>VRN9</t>
  </si>
  <si>
    <t>Ostatní náklady</t>
  </si>
  <si>
    <t>091504000</t>
  </si>
  <si>
    <t>Náklady související s publikační činností</t>
  </si>
  <si>
    <t>-1294564836</t>
  </si>
  <si>
    <t>https://podminky.urs.cz/item/CS_URS_2022_01/091504000</t>
  </si>
  <si>
    <t xml:space="preserve">Poznámka k položce:_x000D_
Zajištění povinné publicity NPO dle přílohy č. 4 smlouvy o dílo na zhotovení stavby     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</si>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</sst>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8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38" fillId="0" borderId="0" xfId="0" applyFont="1" applyAlignment="1" applyProtection="1">
      <alignment vertical="center" wrapText="1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0" fillId="0" borderId="0" xfId="0"/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 wrapText="1"/>
    </xf>
    <xf numFmtId="0" fontId="40" fillId="0" borderId="1" xfId="0" applyFont="1" applyBorder="1" applyAlignment="1">
      <alignment horizontal="center" vertical="center"/>
    </xf>
    <xf numFmtId="49" fontId="42" fillId="0" borderId="1" xfId="0" applyNumberFormat="1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032002000" TargetMode="External"/><Relationship Id="rId3" Type="http://schemas.openxmlformats.org/officeDocument/2006/relationships/hyperlink" Target="https://podminky.urs.cz/item/CS_URS_2022_01/012403000" TargetMode="External"/><Relationship Id="rId7" Type="http://schemas.openxmlformats.org/officeDocument/2006/relationships/hyperlink" Target="https://podminky.urs.cz/item/CS_URS_2022_01/020001000" TargetMode="External"/><Relationship Id="rId12" Type="http://schemas.openxmlformats.org/officeDocument/2006/relationships/drawing" Target="../drawings/drawing9.xml"/><Relationship Id="rId2" Type="http://schemas.openxmlformats.org/officeDocument/2006/relationships/hyperlink" Target="https://podminky.urs.cz/item/CS_URS_2022_01/012303000" TargetMode="External"/><Relationship Id="rId1" Type="http://schemas.openxmlformats.org/officeDocument/2006/relationships/hyperlink" Target="https://podminky.urs.cz/item/CS_URS_2022_01/012103000" TargetMode="External"/><Relationship Id="rId6" Type="http://schemas.openxmlformats.org/officeDocument/2006/relationships/hyperlink" Target="https://podminky.urs.cz/item/CS_URS_2022_01/013294000" TargetMode="External"/><Relationship Id="rId11" Type="http://schemas.openxmlformats.org/officeDocument/2006/relationships/hyperlink" Target="https://podminky.urs.cz/item/CS_URS_2022_01/091504000" TargetMode="External"/><Relationship Id="rId5" Type="http://schemas.openxmlformats.org/officeDocument/2006/relationships/hyperlink" Target="https://podminky.urs.cz/item/CS_URS_2022_01/013294000" TargetMode="External"/><Relationship Id="rId10" Type="http://schemas.openxmlformats.org/officeDocument/2006/relationships/hyperlink" Target="https://podminky.urs.cz/item/CS_URS_2022_01/041903000" TargetMode="External"/><Relationship Id="rId4" Type="http://schemas.openxmlformats.org/officeDocument/2006/relationships/hyperlink" Target="https://podminky.urs.cz/item/CS_URS_2022_01/013254000" TargetMode="External"/><Relationship Id="rId9" Type="http://schemas.openxmlformats.org/officeDocument/2006/relationships/hyperlink" Target="https://podminky.urs.cz/item/CS_URS_2022_01/039002000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181351103" TargetMode="External"/><Relationship Id="rId13" Type="http://schemas.openxmlformats.org/officeDocument/2006/relationships/hyperlink" Target="https://podminky.urs.cz/item/CS_URS_2022_01/998331011" TargetMode="External"/><Relationship Id="rId3" Type="http://schemas.openxmlformats.org/officeDocument/2006/relationships/hyperlink" Target="https://podminky.urs.cz/item/CS_URS_2022_01/162251102" TargetMode="External"/><Relationship Id="rId7" Type="http://schemas.openxmlformats.org/officeDocument/2006/relationships/hyperlink" Target="https://podminky.urs.cz/item/CS_URS_2022_01/171251201" TargetMode="External"/><Relationship Id="rId12" Type="http://schemas.openxmlformats.org/officeDocument/2006/relationships/hyperlink" Target="https://podminky.urs.cz/item/CS_URS_2022_01/182151111" TargetMode="External"/><Relationship Id="rId2" Type="http://schemas.openxmlformats.org/officeDocument/2006/relationships/hyperlink" Target="https://podminky.urs.cz/item/CS_URS_2022_01/122151104" TargetMode="External"/><Relationship Id="rId1" Type="http://schemas.openxmlformats.org/officeDocument/2006/relationships/hyperlink" Target="https://podminky.urs.cz/item/CS_URS_2022_01/121151125" TargetMode="External"/><Relationship Id="rId6" Type="http://schemas.openxmlformats.org/officeDocument/2006/relationships/hyperlink" Target="https://podminky.urs.cz/item/CS_URS_2022_01/171251101" TargetMode="External"/><Relationship Id="rId11" Type="http://schemas.openxmlformats.org/officeDocument/2006/relationships/hyperlink" Target="https://podminky.urs.cz/item/CS_URS_2022_01/181951112" TargetMode="External"/><Relationship Id="rId5" Type="http://schemas.openxmlformats.org/officeDocument/2006/relationships/hyperlink" Target="https://podminky.urs.cz/item/CS_URS_2022_01/167151101" TargetMode="External"/><Relationship Id="rId10" Type="http://schemas.openxmlformats.org/officeDocument/2006/relationships/hyperlink" Target="https://podminky.urs.cz/item/CS_URS_2022_01/181411121" TargetMode="External"/><Relationship Id="rId4" Type="http://schemas.openxmlformats.org/officeDocument/2006/relationships/hyperlink" Target="https://podminky.urs.cz/item/CS_URS_2022_01/162351103" TargetMode="External"/><Relationship Id="rId9" Type="http://schemas.openxmlformats.org/officeDocument/2006/relationships/hyperlink" Target="https://podminky.urs.cz/item/CS_URS_2022_01/181351113" TargetMode="External"/><Relationship Id="rId14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171151101" TargetMode="External"/><Relationship Id="rId13" Type="http://schemas.openxmlformats.org/officeDocument/2006/relationships/hyperlink" Target="https://podminky.urs.cz/item/CS_URS_2022_01/457571111" TargetMode="External"/><Relationship Id="rId18" Type="http://schemas.openxmlformats.org/officeDocument/2006/relationships/hyperlink" Target="https://podminky.urs.cz/item/CS_URS_2022_01/871238111" TargetMode="External"/><Relationship Id="rId3" Type="http://schemas.openxmlformats.org/officeDocument/2006/relationships/hyperlink" Target="https://podminky.urs.cz/item/CS_URS_2022_01/115101303" TargetMode="External"/><Relationship Id="rId21" Type="http://schemas.openxmlformats.org/officeDocument/2006/relationships/hyperlink" Target="https://podminky.urs.cz/item/CS_URS_2022_01/043194000" TargetMode="External"/><Relationship Id="rId7" Type="http://schemas.openxmlformats.org/officeDocument/2006/relationships/hyperlink" Target="https://podminky.urs.cz/item/CS_URS_2022_01/171103201" TargetMode="External"/><Relationship Id="rId12" Type="http://schemas.openxmlformats.org/officeDocument/2006/relationships/hyperlink" Target="https://podminky.urs.cz/item/CS_URS_2022_01/181451162" TargetMode="External"/><Relationship Id="rId17" Type="http://schemas.openxmlformats.org/officeDocument/2006/relationships/hyperlink" Target="https://podminky.urs.cz/item/CS_URS_2022_01/464511122" TargetMode="External"/><Relationship Id="rId2" Type="http://schemas.openxmlformats.org/officeDocument/2006/relationships/hyperlink" Target="https://podminky.urs.cz/item/CS_URS_2022_01/115101203" TargetMode="External"/><Relationship Id="rId16" Type="http://schemas.openxmlformats.org/officeDocument/2006/relationships/hyperlink" Target="https://podminky.urs.cz/item/CS_URS_2022_01/462511270" TargetMode="External"/><Relationship Id="rId20" Type="http://schemas.openxmlformats.org/officeDocument/2006/relationships/hyperlink" Target="https://podminky.urs.cz/item/CS_URS_2022_01/043154000" TargetMode="External"/><Relationship Id="rId1" Type="http://schemas.openxmlformats.org/officeDocument/2006/relationships/hyperlink" Target="https://podminky.urs.cz/item/CS_URS_2022_01/115001105" TargetMode="External"/><Relationship Id="rId6" Type="http://schemas.openxmlformats.org/officeDocument/2006/relationships/hyperlink" Target="https://podminky.urs.cz/item/CS_URS_2022_01/167151111" TargetMode="External"/><Relationship Id="rId11" Type="http://schemas.openxmlformats.org/officeDocument/2006/relationships/hyperlink" Target="https://podminky.urs.cz/item/CS_URS_2022_01/182351023" TargetMode="External"/><Relationship Id="rId5" Type="http://schemas.openxmlformats.org/officeDocument/2006/relationships/hyperlink" Target="https://podminky.urs.cz/item/CS_URS_2022_01/162251102" TargetMode="External"/><Relationship Id="rId15" Type="http://schemas.openxmlformats.org/officeDocument/2006/relationships/hyperlink" Target="https://podminky.urs.cz/item/CS_URS_2022_01/457562111" TargetMode="External"/><Relationship Id="rId10" Type="http://schemas.openxmlformats.org/officeDocument/2006/relationships/hyperlink" Target="https://podminky.urs.cz/item/CS_URS_2022_01/171251201" TargetMode="External"/><Relationship Id="rId19" Type="http://schemas.openxmlformats.org/officeDocument/2006/relationships/hyperlink" Target="https://podminky.urs.cz/item/CS_URS_2022_01/998331011" TargetMode="External"/><Relationship Id="rId4" Type="http://schemas.openxmlformats.org/officeDocument/2006/relationships/hyperlink" Target="https://podminky.urs.cz/item/CS_URS_2022_01/122151106" TargetMode="External"/><Relationship Id="rId9" Type="http://schemas.openxmlformats.org/officeDocument/2006/relationships/hyperlink" Target="https://podminky.urs.cz/item/CS_URS_2022_01/171152501" TargetMode="External"/><Relationship Id="rId14" Type="http://schemas.openxmlformats.org/officeDocument/2006/relationships/hyperlink" Target="https://podminky.urs.cz/item/CS_URS_2022_01/457572111" TargetMode="External"/><Relationship Id="rId22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274315223" TargetMode="External"/><Relationship Id="rId13" Type="http://schemas.openxmlformats.org/officeDocument/2006/relationships/hyperlink" Target="https://podminky.urs.cz/item/CS_URS_2022_01/321352010" TargetMode="External"/><Relationship Id="rId18" Type="http://schemas.openxmlformats.org/officeDocument/2006/relationships/hyperlink" Target="https://podminky.urs.cz/item/CS_URS_2022_01/998331011" TargetMode="External"/><Relationship Id="rId3" Type="http://schemas.openxmlformats.org/officeDocument/2006/relationships/hyperlink" Target="https://podminky.urs.cz/item/CS_URS_2022_01/167151111" TargetMode="External"/><Relationship Id="rId7" Type="http://schemas.openxmlformats.org/officeDocument/2006/relationships/hyperlink" Target="https://podminky.urs.cz/item/CS_URS_2022_01/181951112" TargetMode="External"/><Relationship Id="rId12" Type="http://schemas.openxmlformats.org/officeDocument/2006/relationships/hyperlink" Target="https://podminky.urs.cz/item/CS_URS_2022_01/321351020" TargetMode="External"/><Relationship Id="rId17" Type="http://schemas.openxmlformats.org/officeDocument/2006/relationships/hyperlink" Target="https://podminky.urs.cz/item/CS_URS_2022_01/465513328" TargetMode="External"/><Relationship Id="rId2" Type="http://schemas.openxmlformats.org/officeDocument/2006/relationships/hyperlink" Target="https://podminky.urs.cz/item/CS_URS_2022_01/162251102" TargetMode="External"/><Relationship Id="rId16" Type="http://schemas.openxmlformats.org/officeDocument/2006/relationships/hyperlink" Target="https://podminky.urs.cz/item/CS_URS_2022_01/348942141" TargetMode="External"/><Relationship Id="rId1" Type="http://schemas.openxmlformats.org/officeDocument/2006/relationships/hyperlink" Target="https://podminky.urs.cz/item/CS_URS_2022_01/131251104" TargetMode="External"/><Relationship Id="rId6" Type="http://schemas.openxmlformats.org/officeDocument/2006/relationships/hyperlink" Target="https://podminky.urs.cz/item/CS_URS_2022_01/171251201" TargetMode="External"/><Relationship Id="rId11" Type="http://schemas.openxmlformats.org/officeDocument/2006/relationships/hyperlink" Target="https://podminky.urs.cz/item/CS_URS_2022_01/321351010" TargetMode="External"/><Relationship Id="rId5" Type="http://schemas.openxmlformats.org/officeDocument/2006/relationships/hyperlink" Target="https://podminky.urs.cz/item/CS_URS_2022_01/171151101" TargetMode="External"/><Relationship Id="rId15" Type="http://schemas.openxmlformats.org/officeDocument/2006/relationships/hyperlink" Target="https://podminky.urs.cz/item/CS_URS_2022_01/321368211" TargetMode="External"/><Relationship Id="rId10" Type="http://schemas.openxmlformats.org/officeDocument/2006/relationships/hyperlink" Target="https://podminky.urs.cz/item/CS_URS_2022_01/321321116" TargetMode="External"/><Relationship Id="rId19" Type="http://schemas.openxmlformats.org/officeDocument/2006/relationships/drawing" Target="../drawings/drawing4.xml"/><Relationship Id="rId4" Type="http://schemas.openxmlformats.org/officeDocument/2006/relationships/hyperlink" Target="https://podminky.urs.cz/item/CS_URS_2022_01/171103201" TargetMode="External"/><Relationship Id="rId9" Type="http://schemas.openxmlformats.org/officeDocument/2006/relationships/hyperlink" Target="https://podminky.urs.cz/item/CS_URS_2022_01/321311115" TargetMode="External"/><Relationship Id="rId14" Type="http://schemas.openxmlformats.org/officeDocument/2006/relationships/hyperlink" Target="https://podminky.urs.cz/item/CS_URS_2022_01/321352020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275351111" TargetMode="External"/><Relationship Id="rId13" Type="http://schemas.openxmlformats.org/officeDocument/2006/relationships/hyperlink" Target="https://podminky.urs.cz/item/CS_URS_2022_01/894411311" TargetMode="External"/><Relationship Id="rId18" Type="http://schemas.openxmlformats.org/officeDocument/2006/relationships/hyperlink" Target="https://podminky.urs.cz/item/CS_URS_2022_01/934956122" TargetMode="External"/><Relationship Id="rId3" Type="http://schemas.openxmlformats.org/officeDocument/2006/relationships/hyperlink" Target="https://podminky.urs.cz/item/CS_URS_2022_01/171251201" TargetMode="External"/><Relationship Id="rId21" Type="http://schemas.openxmlformats.org/officeDocument/2006/relationships/drawing" Target="../drawings/drawing5.xml"/><Relationship Id="rId7" Type="http://schemas.openxmlformats.org/officeDocument/2006/relationships/hyperlink" Target="https://podminky.urs.cz/item/CS_URS_2022_01/275315412" TargetMode="External"/><Relationship Id="rId12" Type="http://schemas.openxmlformats.org/officeDocument/2006/relationships/hyperlink" Target="https://podminky.urs.cz/item/CS_URS_2022_01/871370310" TargetMode="External"/><Relationship Id="rId17" Type="http://schemas.openxmlformats.org/officeDocument/2006/relationships/hyperlink" Target="https://podminky.urs.cz/item/CS_URS_2022_01/899643111" TargetMode="External"/><Relationship Id="rId2" Type="http://schemas.openxmlformats.org/officeDocument/2006/relationships/hyperlink" Target="https://podminky.urs.cz/item/CS_URS_2022_01/162251102" TargetMode="External"/><Relationship Id="rId16" Type="http://schemas.openxmlformats.org/officeDocument/2006/relationships/hyperlink" Target="https://podminky.urs.cz/item/CS_URS_2022_01/899623151" TargetMode="External"/><Relationship Id="rId20" Type="http://schemas.openxmlformats.org/officeDocument/2006/relationships/hyperlink" Target="https://podminky.urs.cz/item/CS_URS_2022_01/998321011" TargetMode="External"/><Relationship Id="rId1" Type="http://schemas.openxmlformats.org/officeDocument/2006/relationships/hyperlink" Target="https://podminky.urs.cz/item/CS_URS_2022_01/132154203" TargetMode="External"/><Relationship Id="rId6" Type="http://schemas.openxmlformats.org/officeDocument/2006/relationships/hyperlink" Target="https://podminky.urs.cz/item/CS_URS_2022_01/275315223" TargetMode="External"/><Relationship Id="rId11" Type="http://schemas.openxmlformats.org/officeDocument/2006/relationships/hyperlink" Target="https://podminky.urs.cz/item/CS_URS_2022_01/451595111" TargetMode="External"/><Relationship Id="rId5" Type="http://schemas.openxmlformats.org/officeDocument/2006/relationships/hyperlink" Target="https://podminky.urs.cz/item/CS_URS_2022_01/181951112" TargetMode="External"/><Relationship Id="rId15" Type="http://schemas.openxmlformats.org/officeDocument/2006/relationships/hyperlink" Target="https://podminky.urs.cz/item/CS_URS_2022_01/894414211" TargetMode="External"/><Relationship Id="rId10" Type="http://schemas.openxmlformats.org/officeDocument/2006/relationships/hyperlink" Target="https://podminky.urs.cz/item/CS_URS_2022_01/321368211" TargetMode="External"/><Relationship Id="rId19" Type="http://schemas.openxmlformats.org/officeDocument/2006/relationships/hyperlink" Target="https://podminky.urs.cz/item/CS_URS_2022_01/936501111" TargetMode="External"/><Relationship Id="rId4" Type="http://schemas.openxmlformats.org/officeDocument/2006/relationships/hyperlink" Target="https://podminky.urs.cz/item/CS_URS_2022_01/174151101" TargetMode="External"/><Relationship Id="rId9" Type="http://schemas.openxmlformats.org/officeDocument/2006/relationships/hyperlink" Target="https://podminky.urs.cz/item/CS_URS_2022_01/320101112" TargetMode="External"/><Relationship Id="rId14" Type="http://schemas.openxmlformats.org/officeDocument/2006/relationships/hyperlink" Target="https://podminky.urs.cz/item/CS_URS_2022_01/894414111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998331011" TargetMode="External"/><Relationship Id="rId3" Type="http://schemas.openxmlformats.org/officeDocument/2006/relationships/hyperlink" Target="https://podminky.urs.cz/item/CS_URS_2022_01/326215212" TargetMode="External"/><Relationship Id="rId7" Type="http://schemas.openxmlformats.org/officeDocument/2006/relationships/hyperlink" Target="https://podminky.urs.cz/item/CS_URS_2022_01/465210122" TargetMode="External"/><Relationship Id="rId2" Type="http://schemas.openxmlformats.org/officeDocument/2006/relationships/hyperlink" Target="https://podminky.urs.cz/item/CS_URS_2022_01/275315412" TargetMode="External"/><Relationship Id="rId1" Type="http://schemas.openxmlformats.org/officeDocument/2006/relationships/hyperlink" Target="https://podminky.urs.cz/item/CS_URS_2022_01/182251101" TargetMode="External"/><Relationship Id="rId6" Type="http://schemas.openxmlformats.org/officeDocument/2006/relationships/hyperlink" Target="https://podminky.urs.cz/item/CS_URS_2022_01/326215922" TargetMode="External"/><Relationship Id="rId5" Type="http://schemas.openxmlformats.org/officeDocument/2006/relationships/hyperlink" Target="https://podminky.urs.cz/item/CS_URS_2022_01/326215921" TargetMode="External"/><Relationship Id="rId4" Type="http://schemas.openxmlformats.org/officeDocument/2006/relationships/hyperlink" Target="https://podminky.urs.cz/item/CS_URS_2022_01/326215912" TargetMode="External"/><Relationship Id="rId9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182151111" TargetMode="External"/><Relationship Id="rId13" Type="http://schemas.openxmlformats.org/officeDocument/2006/relationships/hyperlink" Target="https://podminky.urs.cz/item/CS_URS_2022_01/321352010" TargetMode="External"/><Relationship Id="rId18" Type="http://schemas.openxmlformats.org/officeDocument/2006/relationships/hyperlink" Target="https://podminky.urs.cz/item/CS_URS_2022_01/998331011" TargetMode="External"/><Relationship Id="rId3" Type="http://schemas.openxmlformats.org/officeDocument/2006/relationships/hyperlink" Target="https://podminky.urs.cz/item/CS_URS_2022_01/162251102" TargetMode="External"/><Relationship Id="rId7" Type="http://schemas.openxmlformats.org/officeDocument/2006/relationships/hyperlink" Target="https://podminky.urs.cz/item/CS_URS_2022_01/181951112" TargetMode="External"/><Relationship Id="rId12" Type="http://schemas.openxmlformats.org/officeDocument/2006/relationships/hyperlink" Target="https://podminky.urs.cz/item/CS_URS_2022_01/321351010" TargetMode="External"/><Relationship Id="rId17" Type="http://schemas.openxmlformats.org/officeDocument/2006/relationships/hyperlink" Target="https://podminky.urs.cz/item/CS_URS_2022_01/871350310" TargetMode="External"/><Relationship Id="rId2" Type="http://schemas.openxmlformats.org/officeDocument/2006/relationships/hyperlink" Target="https://podminky.urs.cz/item/CS_URS_2022_01/132154203" TargetMode="External"/><Relationship Id="rId16" Type="http://schemas.openxmlformats.org/officeDocument/2006/relationships/hyperlink" Target="https://podminky.urs.cz/item/CS_URS_2022_01/464511122" TargetMode="External"/><Relationship Id="rId1" Type="http://schemas.openxmlformats.org/officeDocument/2006/relationships/hyperlink" Target="https://podminky.urs.cz/item/CS_URS_2022_01/131251104" TargetMode="External"/><Relationship Id="rId6" Type="http://schemas.openxmlformats.org/officeDocument/2006/relationships/hyperlink" Target="https://podminky.urs.cz/item/CS_URS_2022_01/174151101" TargetMode="External"/><Relationship Id="rId11" Type="http://schemas.openxmlformats.org/officeDocument/2006/relationships/hyperlink" Target="https://podminky.urs.cz/item/CS_URS_2022_01/321311115" TargetMode="External"/><Relationship Id="rId5" Type="http://schemas.openxmlformats.org/officeDocument/2006/relationships/hyperlink" Target="https://podminky.urs.cz/item/CS_URS_2022_01/171251201" TargetMode="External"/><Relationship Id="rId15" Type="http://schemas.openxmlformats.org/officeDocument/2006/relationships/hyperlink" Target="https://podminky.urs.cz/item/CS_URS_2022_01/451595111" TargetMode="External"/><Relationship Id="rId10" Type="http://schemas.openxmlformats.org/officeDocument/2006/relationships/hyperlink" Target="https://podminky.urs.cz/item/CS_URS_2022_01/181451162" TargetMode="External"/><Relationship Id="rId19" Type="http://schemas.openxmlformats.org/officeDocument/2006/relationships/drawing" Target="../drawings/drawing7.xml"/><Relationship Id="rId4" Type="http://schemas.openxmlformats.org/officeDocument/2006/relationships/hyperlink" Target="https://podminky.urs.cz/item/CS_URS_2022_01/167151111" TargetMode="External"/><Relationship Id="rId9" Type="http://schemas.openxmlformats.org/officeDocument/2006/relationships/hyperlink" Target="https://podminky.urs.cz/item/CS_URS_2022_01/182351023" TargetMode="External"/><Relationship Id="rId14" Type="http://schemas.openxmlformats.org/officeDocument/2006/relationships/hyperlink" Target="https://podminky.urs.cz/item/CS_URS_2022_01/348942141" TargetMode="Externa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181411121" TargetMode="External"/><Relationship Id="rId13" Type="http://schemas.openxmlformats.org/officeDocument/2006/relationships/drawing" Target="../drawings/drawing8.xml"/><Relationship Id="rId3" Type="http://schemas.openxmlformats.org/officeDocument/2006/relationships/hyperlink" Target="https://podminky.urs.cz/item/CS_URS_2022_01/167151101" TargetMode="External"/><Relationship Id="rId7" Type="http://schemas.openxmlformats.org/officeDocument/2006/relationships/hyperlink" Target="https://podminky.urs.cz/item/CS_URS_2022_01/181351103" TargetMode="External"/><Relationship Id="rId12" Type="http://schemas.openxmlformats.org/officeDocument/2006/relationships/hyperlink" Target="https://podminky.urs.cz/item/CS_URS_2022_01/997321519" TargetMode="External"/><Relationship Id="rId2" Type="http://schemas.openxmlformats.org/officeDocument/2006/relationships/hyperlink" Target="https://podminky.urs.cz/item/CS_URS_2022_01/162251101" TargetMode="External"/><Relationship Id="rId1" Type="http://schemas.openxmlformats.org/officeDocument/2006/relationships/hyperlink" Target="https://podminky.urs.cz/item/CS_URS_2022_01/122151102" TargetMode="External"/><Relationship Id="rId6" Type="http://schemas.openxmlformats.org/officeDocument/2006/relationships/hyperlink" Target="https://podminky.urs.cz/item/CS_URS_2022_01/181951112" TargetMode="External"/><Relationship Id="rId11" Type="http://schemas.openxmlformats.org/officeDocument/2006/relationships/hyperlink" Target="https://podminky.urs.cz/item/CS_URS_2022_01/997321511" TargetMode="External"/><Relationship Id="rId5" Type="http://schemas.openxmlformats.org/officeDocument/2006/relationships/hyperlink" Target="https://podminky.urs.cz/item/CS_URS_2022_01/171151103" TargetMode="External"/><Relationship Id="rId10" Type="http://schemas.openxmlformats.org/officeDocument/2006/relationships/hyperlink" Target="https://podminky.urs.cz/item/CS_URS_2022_01/960211251" TargetMode="External"/><Relationship Id="rId4" Type="http://schemas.openxmlformats.org/officeDocument/2006/relationships/hyperlink" Target="https://podminky.urs.cz/item/CS_URS_2022_01/167151103" TargetMode="External"/><Relationship Id="rId9" Type="http://schemas.openxmlformats.org/officeDocument/2006/relationships/hyperlink" Target="https://podminky.urs.cz/item/CS_URS_2022_01/96011122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4"/>
  <sheetViews>
    <sheetView showGridLines="0" topLeftCell="A9" workbookViewId="0"/>
  </sheetViews>
  <sheetFormatPr defaultRowHeight="10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7" customHeight="1">
      <c r="AR2" s="326"/>
      <c r="AS2" s="326"/>
      <c r="AT2" s="326"/>
      <c r="AU2" s="326"/>
      <c r="AV2" s="326"/>
      <c r="AW2" s="326"/>
      <c r="AX2" s="326"/>
      <c r="AY2" s="326"/>
      <c r="AZ2" s="326"/>
      <c r="BA2" s="326"/>
      <c r="BB2" s="326"/>
      <c r="BC2" s="326"/>
      <c r="BD2" s="326"/>
      <c r="BE2" s="326"/>
      <c r="BS2" s="18" t="s">
        <v>6</v>
      </c>
      <c r="BT2" s="18" t="s">
        <v>7</v>
      </c>
    </row>
    <row r="3" spans="1:74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37" t="s">
        <v>14</v>
      </c>
      <c r="L5" s="338"/>
      <c r="M5" s="338"/>
      <c r="N5" s="338"/>
      <c r="O5" s="338"/>
      <c r="P5" s="338"/>
      <c r="Q5" s="338"/>
      <c r="R5" s="338"/>
      <c r="S5" s="338"/>
      <c r="T5" s="338"/>
      <c r="U5" s="338"/>
      <c r="V5" s="338"/>
      <c r="W5" s="338"/>
      <c r="X5" s="338"/>
      <c r="Y5" s="338"/>
      <c r="Z5" s="338"/>
      <c r="AA5" s="338"/>
      <c r="AB5" s="338"/>
      <c r="AC5" s="338"/>
      <c r="AD5" s="338"/>
      <c r="AE5" s="338"/>
      <c r="AF5" s="338"/>
      <c r="AG5" s="338"/>
      <c r="AH5" s="338"/>
      <c r="AI5" s="338"/>
      <c r="AJ5" s="338"/>
      <c r="AK5" s="338"/>
      <c r="AL5" s="338"/>
      <c r="AM5" s="338"/>
      <c r="AN5" s="338"/>
      <c r="AO5" s="338"/>
      <c r="AP5" s="23"/>
      <c r="AQ5" s="23"/>
      <c r="AR5" s="21"/>
      <c r="BE5" s="334" t="s">
        <v>15</v>
      </c>
      <c r="BS5" s="18" t="s">
        <v>6</v>
      </c>
    </row>
    <row r="6" spans="1:74" s="1" customFormat="1" ht="37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39" t="s">
        <v>17</v>
      </c>
      <c r="L6" s="338"/>
      <c r="M6" s="338"/>
      <c r="N6" s="338"/>
      <c r="O6" s="338"/>
      <c r="P6" s="338"/>
      <c r="Q6" s="338"/>
      <c r="R6" s="338"/>
      <c r="S6" s="338"/>
      <c r="T6" s="338"/>
      <c r="U6" s="338"/>
      <c r="V6" s="338"/>
      <c r="W6" s="338"/>
      <c r="X6" s="338"/>
      <c r="Y6" s="338"/>
      <c r="Z6" s="338"/>
      <c r="AA6" s="338"/>
      <c r="AB6" s="338"/>
      <c r="AC6" s="338"/>
      <c r="AD6" s="338"/>
      <c r="AE6" s="338"/>
      <c r="AF6" s="338"/>
      <c r="AG6" s="338"/>
      <c r="AH6" s="338"/>
      <c r="AI6" s="338"/>
      <c r="AJ6" s="338"/>
      <c r="AK6" s="338"/>
      <c r="AL6" s="338"/>
      <c r="AM6" s="338"/>
      <c r="AN6" s="338"/>
      <c r="AO6" s="338"/>
      <c r="AP6" s="23"/>
      <c r="AQ6" s="23"/>
      <c r="AR6" s="21"/>
      <c r="BE6" s="335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35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335"/>
      <c r="BS8" s="18" t="s">
        <v>6</v>
      </c>
    </row>
    <row r="9" spans="1:74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35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35"/>
      <c r="BS10" s="18" t="s">
        <v>6</v>
      </c>
    </row>
    <row r="11" spans="1:74" s="1" customFormat="1" ht="18.5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35"/>
      <c r="BS11" s="18" t="s">
        <v>6</v>
      </c>
    </row>
    <row r="12" spans="1:74" s="1" customFormat="1" ht="7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35"/>
      <c r="BS12" s="18" t="s">
        <v>6</v>
      </c>
    </row>
    <row r="13" spans="1:74" s="1" customFormat="1" ht="12" customHeight="1">
      <c r="B13" s="22"/>
      <c r="C13" s="23"/>
      <c r="D13" s="30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30</v>
      </c>
      <c r="AO13" s="23"/>
      <c r="AP13" s="23"/>
      <c r="AQ13" s="23"/>
      <c r="AR13" s="21"/>
      <c r="BE13" s="335"/>
      <c r="BS13" s="18" t="s">
        <v>6</v>
      </c>
    </row>
    <row r="14" spans="1:74" ht="12.5">
      <c r="B14" s="22"/>
      <c r="C14" s="23"/>
      <c r="D14" s="23"/>
      <c r="E14" s="340" t="s">
        <v>30</v>
      </c>
      <c r="F14" s="341"/>
      <c r="G14" s="341"/>
      <c r="H14" s="341"/>
      <c r="I14" s="341"/>
      <c r="J14" s="341"/>
      <c r="K14" s="341"/>
      <c r="L14" s="341"/>
      <c r="M14" s="341"/>
      <c r="N14" s="341"/>
      <c r="O14" s="341"/>
      <c r="P14" s="341"/>
      <c r="Q14" s="341"/>
      <c r="R14" s="341"/>
      <c r="S14" s="341"/>
      <c r="T14" s="341"/>
      <c r="U14" s="341"/>
      <c r="V14" s="341"/>
      <c r="W14" s="341"/>
      <c r="X14" s="341"/>
      <c r="Y14" s="341"/>
      <c r="Z14" s="341"/>
      <c r="AA14" s="341"/>
      <c r="AB14" s="341"/>
      <c r="AC14" s="341"/>
      <c r="AD14" s="341"/>
      <c r="AE14" s="341"/>
      <c r="AF14" s="341"/>
      <c r="AG14" s="341"/>
      <c r="AH14" s="341"/>
      <c r="AI14" s="341"/>
      <c r="AJ14" s="341"/>
      <c r="AK14" s="30" t="s">
        <v>28</v>
      </c>
      <c r="AL14" s="23"/>
      <c r="AM14" s="23"/>
      <c r="AN14" s="32" t="s">
        <v>30</v>
      </c>
      <c r="AO14" s="23"/>
      <c r="AP14" s="23"/>
      <c r="AQ14" s="23"/>
      <c r="AR14" s="21"/>
      <c r="BE14" s="335"/>
      <c r="BS14" s="18" t="s">
        <v>6</v>
      </c>
    </row>
    <row r="15" spans="1:74" s="1" customFormat="1" ht="7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35"/>
      <c r="BS15" s="18" t="s">
        <v>4</v>
      </c>
    </row>
    <row r="16" spans="1:74" s="1" customFormat="1" ht="12" customHeight="1">
      <c r="B16" s="22"/>
      <c r="C16" s="23"/>
      <c r="D16" s="30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35"/>
      <c r="BS16" s="18" t="s">
        <v>4</v>
      </c>
    </row>
    <row r="17" spans="1:71" s="1" customFormat="1" ht="18.5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35"/>
      <c r="BS17" s="18" t="s">
        <v>33</v>
      </c>
    </row>
    <row r="18" spans="1:71" s="1" customFormat="1" ht="7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35"/>
      <c r="BS18" s="18" t="s">
        <v>6</v>
      </c>
    </row>
    <row r="19" spans="1:71" s="1" customFormat="1" ht="12" customHeight="1">
      <c r="B19" s="22"/>
      <c r="C19" s="23"/>
      <c r="D19" s="30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35"/>
      <c r="BS19" s="18" t="s">
        <v>6</v>
      </c>
    </row>
    <row r="20" spans="1:71" s="1" customFormat="1" ht="18.5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35"/>
      <c r="BS20" s="18" t="s">
        <v>4</v>
      </c>
    </row>
    <row r="21" spans="1:71" s="1" customFormat="1" ht="7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35"/>
    </row>
    <row r="22" spans="1:71" s="1" customFormat="1" ht="12" customHeight="1">
      <c r="B22" s="22"/>
      <c r="C22" s="23"/>
      <c r="D22" s="30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35"/>
    </row>
    <row r="23" spans="1:71" s="1" customFormat="1" ht="47.25" customHeight="1">
      <c r="B23" s="22"/>
      <c r="C23" s="23"/>
      <c r="D23" s="23"/>
      <c r="E23" s="342" t="s">
        <v>37</v>
      </c>
      <c r="F23" s="342"/>
      <c r="G23" s="342"/>
      <c r="H23" s="342"/>
      <c r="I23" s="342"/>
      <c r="J23" s="342"/>
      <c r="K23" s="342"/>
      <c r="L23" s="342"/>
      <c r="M23" s="342"/>
      <c r="N23" s="342"/>
      <c r="O23" s="342"/>
      <c r="P23" s="342"/>
      <c r="Q23" s="342"/>
      <c r="R23" s="342"/>
      <c r="S23" s="342"/>
      <c r="T23" s="342"/>
      <c r="U23" s="342"/>
      <c r="V23" s="342"/>
      <c r="W23" s="342"/>
      <c r="X23" s="342"/>
      <c r="Y23" s="342"/>
      <c r="Z23" s="342"/>
      <c r="AA23" s="342"/>
      <c r="AB23" s="342"/>
      <c r="AC23" s="342"/>
      <c r="AD23" s="342"/>
      <c r="AE23" s="342"/>
      <c r="AF23" s="342"/>
      <c r="AG23" s="342"/>
      <c r="AH23" s="342"/>
      <c r="AI23" s="342"/>
      <c r="AJ23" s="342"/>
      <c r="AK23" s="342"/>
      <c r="AL23" s="342"/>
      <c r="AM23" s="342"/>
      <c r="AN23" s="342"/>
      <c r="AO23" s="23"/>
      <c r="AP23" s="23"/>
      <c r="AQ23" s="23"/>
      <c r="AR23" s="21"/>
      <c r="BE23" s="335"/>
    </row>
    <row r="24" spans="1:71" s="1" customFormat="1" ht="7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35"/>
    </row>
    <row r="25" spans="1:71" s="1" customFormat="1" ht="7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35"/>
    </row>
    <row r="26" spans="1:71" s="2" customFormat="1" ht="25.9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43">
        <f>ROUND(AG54,2)</f>
        <v>0</v>
      </c>
      <c r="AL26" s="344"/>
      <c r="AM26" s="344"/>
      <c r="AN26" s="344"/>
      <c r="AO26" s="344"/>
      <c r="AP26" s="37"/>
      <c r="AQ26" s="37"/>
      <c r="AR26" s="40"/>
      <c r="BE26" s="335"/>
    </row>
    <row r="27" spans="1:71" s="2" customFormat="1" ht="7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35"/>
    </row>
    <row r="28" spans="1:71" s="2" customFormat="1" ht="12.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45" t="s">
        <v>39</v>
      </c>
      <c r="M28" s="345"/>
      <c r="N28" s="345"/>
      <c r="O28" s="345"/>
      <c r="P28" s="345"/>
      <c r="Q28" s="37"/>
      <c r="R28" s="37"/>
      <c r="S28" s="37"/>
      <c r="T28" s="37"/>
      <c r="U28" s="37"/>
      <c r="V28" s="37"/>
      <c r="W28" s="345" t="s">
        <v>40</v>
      </c>
      <c r="X28" s="345"/>
      <c r="Y28" s="345"/>
      <c r="Z28" s="345"/>
      <c r="AA28" s="345"/>
      <c r="AB28" s="345"/>
      <c r="AC28" s="345"/>
      <c r="AD28" s="345"/>
      <c r="AE28" s="345"/>
      <c r="AF28" s="37"/>
      <c r="AG28" s="37"/>
      <c r="AH28" s="37"/>
      <c r="AI28" s="37"/>
      <c r="AJ28" s="37"/>
      <c r="AK28" s="345" t="s">
        <v>41</v>
      </c>
      <c r="AL28" s="345"/>
      <c r="AM28" s="345"/>
      <c r="AN28" s="345"/>
      <c r="AO28" s="345"/>
      <c r="AP28" s="37"/>
      <c r="AQ28" s="37"/>
      <c r="AR28" s="40"/>
      <c r="BE28" s="335"/>
    </row>
    <row r="29" spans="1:71" s="3" customFormat="1" ht="14.4" customHeight="1">
      <c r="B29" s="41"/>
      <c r="C29" s="42"/>
      <c r="D29" s="30" t="s">
        <v>42</v>
      </c>
      <c r="E29" s="42"/>
      <c r="F29" s="30" t="s">
        <v>43</v>
      </c>
      <c r="G29" s="42"/>
      <c r="H29" s="42"/>
      <c r="I29" s="42"/>
      <c r="J29" s="42"/>
      <c r="K29" s="42"/>
      <c r="L29" s="329">
        <v>0.21</v>
      </c>
      <c r="M29" s="328"/>
      <c r="N29" s="328"/>
      <c r="O29" s="328"/>
      <c r="P29" s="328"/>
      <c r="Q29" s="42"/>
      <c r="R29" s="42"/>
      <c r="S29" s="42"/>
      <c r="T29" s="42"/>
      <c r="U29" s="42"/>
      <c r="V29" s="42"/>
      <c r="W29" s="327">
        <f>ROUND(AZ54, 2)</f>
        <v>0</v>
      </c>
      <c r="X29" s="328"/>
      <c r="Y29" s="328"/>
      <c r="Z29" s="328"/>
      <c r="AA29" s="328"/>
      <c r="AB29" s="328"/>
      <c r="AC29" s="328"/>
      <c r="AD29" s="328"/>
      <c r="AE29" s="328"/>
      <c r="AF29" s="42"/>
      <c r="AG29" s="42"/>
      <c r="AH29" s="42"/>
      <c r="AI29" s="42"/>
      <c r="AJ29" s="42"/>
      <c r="AK29" s="327">
        <f>ROUND(AV54, 2)</f>
        <v>0</v>
      </c>
      <c r="AL29" s="328"/>
      <c r="AM29" s="328"/>
      <c r="AN29" s="328"/>
      <c r="AO29" s="328"/>
      <c r="AP29" s="42"/>
      <c r="AQ29" s="42"/>
      <c r="AR29" s="43"/>
      <c r="BE29" s="336"/>
    </row>
    <row r="30" spans="1:71" s="3" customFormat="1" ht="14.4" customHeight="1">
      <c r="B30" s="41"/>
      <c r="C30" s="42"/>
      <c r="D30" s="42"/>
      <c r="E30" s="42"/>
      <c r="F30" s="30" t="s">
        <v>44</v>
      </c>
      <c r="G30" s="42"/>
      <c r="H30" s="42"/>
      <c r="I30" s="42"/>
      <c r="J30" s="42"/>
      <c r="K30" s="42"/>
      <c r="L30" s="329">
        <v>0.15</v>
      </c>
      <c r="M30" s="328"/>
      <c r="N30" s="328"/>
      <c r="O30" s="328"/>
      <c r="P30" s="328"/>
      <c r="Q30" s="42"/>
      <c r="R30" s="42"/>
      <c r="S30" s="42"/>
      <c r="T30" s="42"/>
      <c r="U30" s="42"/>
      <c r="V30" s="42"/>
      <c r="W30" s="327">
        <f>ROUND(BA54, 2)</f>
        <v>0</v>
      </c>
      <c r="X30" s="328"/>
      <c r="Y30" s="328"/>
      <c r="Z30" s="328"/>
      <c r="AA30" s="328"/>
      <c r="AB30" s="328"/>
      <c r="AC30" s="328"/>
      <c r="AD30" s="328"/>
      <c r="AE30" s="328"/>
      <c r="AF30" s="42"/>
      <c r="AG30" s="42"/>
      <c r="AH30" s="42"/>
      <c r="AI30" s="42"/>
      <c r="AJ30" s="42"/>
      <c r="AK30" s="327">
        <f>ROUND(AW54, 2)</f>
        <v>0</v>
      </c>
      <c r="AL30" s="328"/>
      <c r="AM30" s="328"/>
      <c r="AN30" s="328"/>
      <c r="AO30" s="328"/>
      <c r="AP30" s="42"/>
      <c r="AQ30" s="42"/>
      <c r="AR30" s="43"/>
      <c r="BE30" s="336"/>
    </row>
    <row r="31" spans="1:71" s="3" customFormat="1" ht="14.4" hidden="1" customHeight="1">
      <c r="B31" s="41"/>
      <c r="C31" s="42"/>
      <c r="D31" s="42"/>
      <c r="E31" s="42"/>
      <c r="F31" s="30" t="s">
        <v>45</v>
      </c>
      <c r="G31" s="42"/>
      <c r="H31" s="42"/>
      <c r="I31" s="42"/>
      <c r="J31" s="42"/>
      <c r="K31" s="42"/>
      <c r="L31" s="329">
        <v>0.21</v>
      </c>
      <c r="M31" s="328"/>
      <c r="N31" s="328"/>
      <c r="O31" s="328"/>
      <c r="P31" s="328"/>
      <c r="Q31" s="42"/>
      <c r="R31" s="42"/>
      <c r="S31" s="42"/>
      <c r="T31" s="42"/>
      <c r="U31" s="42"/>
      <c r="V31" s="42"/>
      <c r="W31" s="327">
        <f>ROUND(BB54, 2)</f>
        <v>0</v>
      </c>
      <c r="X31" s="328"/>
      <c r="Y31" s="328"/>
      <c r="Z31" s="328"/>
      <c r="AA31" s="328"/>
      <c r="AB31" s="328"/>
      <c r="AC31" s="328"/>
      <c r="AD31" s="328"/>
      <c r="AE31" s="328"/>
      <c r="AF31" s="42"/>
      <c r="AG31" s="42"/>
      <c r="AH31" s="42"/>
      <c r="AI31" s="42"/>
      <c r="AJ31" s="42"/>
      <c r="AK31" s="327">
        <v>0</v>
      </c>
      <c r="AL31" s="328"/>
      <c r="AM31" s="328"/>
      <c r="AN31" s="328"/>
      <c r="AO31" s="328"/>
      <c r="AP31" s="42"/>
      <c r="AQ31" s="42"/>
      <c r="AR31" s="43"/>
      <c r="BE31" s="336"/>
    </row>
    <row r="32" spans="1:71" s="3" customFormat="1" ht="14.4" hidden="1" customHeight="1">
      <c r="B32" s="41"/>
      <c r="C32" s="42"/>
      <c r="D32" s="42"/>
      <c r="E32" s="42"/>
      <c r="F32" s="30" t="s">
        <v>46</v>
      </c>
      <c r="G32" s="42"/>
      <c r="H32" s="42"/>
      <c r="I32" s="42"/>
      <c r="J32" s="42"/>
      <c r="K32" s="42"/>
      <c r="L32" s="329">
        <v>0.15</v>
      </c>
      <c r="M32" s="328"/>
      <c r="N32" s="328"/>
      <c r="O32" s="328"/>
      <c r="P32" s="328"/>
      <c r="Q32" s="42"/>
      <c r="R32" s="42"/>
      <c r="S32" s="42"/>
      <c r="T32" s="42"/>
      <c r="U32" s="42"/>
      <c r="V32" s="42"/>
      <c r="W32" s="327">
        <f>ROUND(BC54, 2)</f>
        <v>0</v>
      </c>
      <c r="X32" s="328"/>
      <c r="Y32" s="328"/>
      <c r="Z32" s="328"/>
      <c r="AA32" s="328"/>
      <c r="AB32" s="328"/>
      <c r="AC32" s="328"/>
      <c r="AD32" s="328"/>
      <c r="AE32" s="328"/>
      <c r="AF32" s="42"/>
      <c r="AG32" s="42"/>
      <c r="AH32" s="42"/>
      <c r="AI32" s="42"/>
      <c r="AJ32" s="42"/>
      <c r="AK32" s="327">
        <v>0</v>
      </c>
      <c r="AL32" s="328"/>
      <c r="AM32" s="328"/>
      <c r="AN32" s="328"/>
      <c r="AO32" s="328"/>
      <c r="AP32" s="42"/>
      <c r="AQ32" s="42"/>
      <c r="AR32" s="43"/>
      <c r="BE32" s="336"/>
    </row>
    <row r="33" spans="1:57" s="3" customFormat="1" ht="14.4" hidden="1" customHeight="1">
      <c r="B33" s="41"/>
      <c r="C33" s="42"/>
      <c r="D33" s="42"/>
      <c r="E33" s="42"/>
      <c r="F33" s="30" t="s">
        <v>47</v>
      </c>
      <c r="G33" s="42"/>
      <c r="H33" s="42"/>
      <c r="I33" s="42"/>
      <c r="J33" s="42"/>
      <c r="K33" s="42"/>
      <c r="L33" s="329">
        <v>0</v>
      </c>
      <c r="M33" s="328"/>
      <c r="N33" s="328"/>
      <c r="O33" s="328"/>
      <c r="P33" s="328"/>
      <c r="Q33" s="42"/>
      <c r="R33" s="42"/>
      <c r="S33" s="42"/>
      <c r="T33" s="42"/>
      <c r="U33" s="42"/>
      <c r="V33" s="42"/>
      <c r="W33" s="327">
        <f>ROUND(BD54, 2)</f>
        <v>0</v>
      </c>
      <c r="X33" s="328"/>
      <c r="Y33" s="328"/>
      <c r="Z33" s="328"/>
      <c r="AA33" s="328"/>
      <c r="AB33" s="328"/>
      <c r="AC33" s="328"/>
      <c r="AD33" s="328"/>
      <c r="AE33" s="328"/>
      <c r="AF33" s="42"/>
      <c r="AG33" s="42"/>
      <c r="AH33" s="42"/>
      <c r="AI33" s="42"/>
      <c r="AJ33" s="42"/>
      <c r="AK33" s="327">
        <v>0</v>
      </c>
      <c r="AL33" s="328"/>
      <c r="AM33" s="328"/>
      <c r="AN33" s="328"/>
      <c r="AO33" s="328"/>
      <c r="AP33" s="42"/>
      <c r="AQ33" s="42"/>
      <c r="AR33" s="43"/>
    </row>
    <row r="34" spans="1:57" s="2" customFormat="1" ht="7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48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49</v>
      </c>
      <c r="U35" s="46"/>
      <c r="V35" s="46"/>
      <c r="W35" s="46"/>
      <c r="X35" s="333" t="s">
        <v>50</v>
      </c>
      <c r="Y35" s="331"/>
      <c r="Z35" s="331"/>
      <c r="AA35" s="331"/>
      <c r="AB35" s="331"/>
      <c r="AC35" s="46"/>
      <c r="AD35" s="46"/>
      <c r="AE35" s="46"/>
      <c r="AF35" s="46"/>
      <c r="AG35" s="46"/>
      <c r="AH35" s="46"/>
      <c r="AI35" s="46"/>
      <c r="AJ35" s="46"/>
      <c r="AK35" s="330">
        <f>SUM(AK26:AK33)</f>
        <v>0</v>
      </c>
      <c r="AL35" s="331"/>
      <c r="AM35" s="331"/>
      <c r="AN35" s="331"/>
      <c r="AO35" s="332"/>
      <c r="AP35" s="44"/>
      <c r="AQ35" s="44"/>
      <c r="AR35" s="40"/>
      <c r="BE35" s="35"/>
    </row>
    <row r="36" spans="1:57" s="2" customFormat="1" ht="7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7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7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5" customHeight="1">
      <c r="A42" s="35"/>
      <c r="B42" s="36"/>
      <c r="C42" s="24" t="s">
        <v>51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7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2021-PJ-001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7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55" t="str">
        <f>K6</f>
        <v>Rybník Voříšek v k.ú. Rašovice u Hlasiva</v>
      </c>
      <c r="M45" s="356"/>
      <c r="N45" s="356"/>
      <c r="O45" s="356"/>
      <c r="P45" s="356"/>
      <c r="Q45" s="356"/>
      <c r="R45" s="356"/>
      <c r="S45" s="356"/>
      <c r="T45" s="356"/>
      <c r="U45" s="356"/>
      <c r="V45" s="356"/>
      <c r="W45" s="356"/>
      <c r="X45" s="356"/>
      <c r="Y45" s="356"/>
      <c r="Z45" s="356"/>
      <c r="AA45" s="356"/>
      <c r="AB45" s="356"/>
      <c r="AC45" s="356"/>
      <c r="AD45" s="356"/>
      <c r="AE45" s="356"/>
      <c r="AF45" s="356"/>
      <c r="AG45" s="356"/>
      <c r="AH45" s="356"/>
      <c r="AI45" s="356"/>
      <c r="AJ45" s="356"/>
      <c r="AK45" s="356"/>
      <c r="AL45" s="356"/>
      <c r="AM45" s="356"/>
      <c r="AN45" s="356"/>
      <c r="AO45" s="356"/>
      <c r="AP45" s="57"/>
      <c r="AQ45" s="57"/>
      <c r="AR45" s="58"/>
    </row>
    <row r="46" spans="1:57" s="2" customFormat="1" ht="7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Rašovice u Hlasiva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57" t="str">
        <f>IF(AN8= "","",AN8)</f>
        <v>26. 11. 2021</v>
      </c>
      <c r="AN47" s="357"/>
      <c r="AO47" s="37"/>
      <c r="AP47" s="37"/>
      <c r="AQ47" s="37"/>
      <c r="AR47" s="40"/>
      <c r="BE47" s="35"/>
    </row>
    <row r="48" spans="1:57" s="2" customFormat="1" ht="7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15" customHeight="1">
      <c r="A49" s="35"/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Projekce rybníky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31</v>
      </c>
      <c r="AJ49" s="37"/>
      <c r="AK49" s="37"/>
      <c r="AL49" s="37"/>
      <c r="AM49" s="358" t="str">
        <f>IF(E17="","",E17)</f>
        <v>Ing. Pavel Janouš</v>
      </c>
      <c r="AN49" s="359"/>
      <c r="AO49" s="359"/>
      <c r="AP49" s="359"/>
      <c r="AQ49" s="37"/>
      <c r="AR49" s="40"/>
      <c r="AS49" s="360" t="s">
        <v>52</v>
      </c>
      <c r="AT49" s="361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15" customHeight="1">
      <c r="A50" s="35"/>
      <c r="B50" s="36"/>
      <c r="C50" s="30" t="s">
        <v>29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34</v>
      </c>
      <c r="AJ50" s="37"/>
      <c r="AK50" s="37"/>
      <c r="AL50" s="37"/>
      <c r="AM50" s="358" t="str">
        <f>IF(E20="","",E20)</f>
        <v>Ing. Micheala Přenosilová</v>
      </c>
      <c r="AN50" s="359"/>
      <c r="AO50" s="359"/>
      <c r="AP50" s="359"/>
      <c r="AQ50" s="37"/>
      <c r="AR50" s="40"/>
      <c r="AS50" s="362"/>
      <c r="AT50" s="363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7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64"/>
      <c r="AT51" s="365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51" t="s">
        <v>53</v>
      </c>
      <c r="D52" s="352"/>
      <c r="E52" s="352"/>
      <c r="F52" s="352"/>
      <c r="G52" s="352"/>
      <c r="H52" s="67"/>
      <c r="I52" s="354" t="s">
        <v>54</v>
      </c>
      <c r="J52" s="352"/>
      <c r="K52" s="352"/>
      <c r="L52" s="352"/>
      <c r="M52" s="352"/>
      <c r="N52" s="352"/>
      <c r="O52" s="352"/>
      <c r="P52" s="352"/>
      <c r="Q52" s="352"/>
      <c r="R52" s="352"/>
      <c r="S52" s="352"/>
      <c r="T52" s="352"/>
      <c r="U52" s="352"/>
      <c r="V52" s="352"/>
      <c r="W52" s="352"/>
      <c r="X52" s="352"/>
      <c r="Y52" s="352"/>
      <c r="Z52" s="352"/>
      <c r="AA52" s="352"/>
      <c r="AB52" s="352"/>
      <c r="AC52" s="352"/>
      <c r="AD52" s="352"/>
      <c r="AE52" s="352"/>
      <c r="AF52" s="352"/>
      <c r="AG52" s="353" t="s">
        <v>55</v>
      </c>
      <c r="AH52" s="352"/>
      <c r="AI52" s="352"/>
      <c r="AJ52" s="352"/>
      <c r="AK52" s="352"/>
      <c r="AL52" s="352"/>
      <c r="AM52" s="352"/>
      <c r="AN52" s="354" t="s">
        <v>56</v>
      </c>
      <c r="AO52" s="352"/>
      <c r="AP52" s="352"/>
      <c r="AQ52" s="68" t="s">
        <v>57</v>
      </c>
      <c r="AR52" s="40"/>
      <c r="AS52" s="69" t="s">
        <v>58</v>
      </c>
      <c r="AT52" s="70" t="s">
        <v>59</v>
      </c>
      <c r="AU52" s="70" t="s">
        <v>60</v>
      </c>
      <c r="AV52" s="70" t="s">
        <v>61</v>
      </c>
      <c r="AW52" s="70" t="s">
        <v>62</v>
      </c>
      <c r="AX52" s="70" t="s">
        <v>63</v>
      </c>
      <c r="AY52" s="70" t="s">
        <v>64</v>
      </c>
      <c r="AZ52" s="70" t="s">
        <v>65</v>
      </c>
      <c r="BA52" s="70" t="s">
        <v>66</v>
      </c>
      <c r="BB52" s="70" t="s">
        <v>67</v>
      </c>
      <c r="BC52" s="70" t="s">
        <v>68</v>
      </c>
      <c r="BD52" s="71" t="s">
        <v>69</v>
      </c>
      <c r="BE52" s="35"/>
    </row>
    <row r="53" spans="1:91" s="2" customFormat="1" ht="10.7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" customHeight="1">
      <c r="B54" s="75"/>
      <c r="C54" s="76" t="s">
        <v>70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49">
        <f>ROUND(SUM(AG55:AG62),2)</f>
        <v>0</v>
      </c>
      <c r="AH54" s="349"/>
      <c r="AI54" s="349"/>
      <c r="AJ54" s="349"/>
      <c r="AK54" s="349"/>
      <c r="AL54" s="349"/>
      <c r="AM54" s="349"/>
      <c r="AN54" s="350">
        <f t="shared" ref="AN54:AN62" si="0">SUM(AG54,AT54)</f>
        <v>0</v>
      </c>
      <c r="AO54" s="350"/>
      <c r="AP54" s="350"/>
      <c r="AQ54" s="79" t="s">
        <v>19</v>
      </c>
      <c r="AR54" s="80"/>
      <c r="AS54" s="81">
        <f>ROUND(SUM(AS55:AS62),2)</f>
        <v>0</v>
      </c>
      <c r="AT54" s="82">
        <f t="shared" ref="AT54:AT62" si="1">ROUND(SUM(AV54:AW54),2)</f>
        <v>0</v>
      </c>
      <c r="AU54" s="83">
        <f>ROUND(SUM(AU55:AU62),5)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ROUND(SUM(AZ55:AZ62),2)</f>
        <v>0</v>
      </c>
      <c r="BA54" s="82">
        <f>ROUND(SUM(BA55:BA62),2)</f>
        <v>0</v>
      </c>
      <c r="BB54" s="82">
        <f>ROUND(SUM(BB55:BB62),2)</f>
        <v>0</v>
      </c>
      <c r="BC54" s="82">
        <f>ROUND(SUM(BC55:BC62),2)</f>
        <v>0</v>
      </c>
      <c r="BD54" s="84">
        <f>ROUND(SUM(BD55:BD62),2)</f>
        <v>0</v>
      </c>
      <c r="BS54" s="85" t="s">
        <v>71</v>
      </c>
      <c r="BT54" s="85" t="s">
        <v>72</v>
      </c>
      <c r="BU54" s="86" t="s">
        <v>73</v>
      </c>
      <c r="BV54" s="85" t="s">
        <v>74</v>
      </c>
      <c r="BW54" s="85" t="s">
        <v>5</v>
      </c>
      <c r="BX54" s="85" t="s">
        <v>75</v>
      </c>
      <c r="CL54" s="85" t="s">
        <v>19</v>
      </c>
    </row>
    <row r="55" spans="1:91" s="7" customFormat="1" ht="16.5" customHeight="1">
      <c r="A55" s="87" t="s">
        <v>76</v>
      </c>
      <c r="B55" s="88"/>
      <c r="C55" s="89"/>
      <c r="D55" s="348" t="s">
        <v>77</v>
      </c>
      <c r="E55" s="348"/>
      <c r="F55" s="348"/>
      <c r="G55" s="348"/>
      <c r="H55" s="348"/>
      <c r="I55" s="90"/>
      <c r="J55" s="348" t="s">
        <v>78</v>
      </c>
      <c r="K55" s="348"/>
      <c r="L55" s="348"/>
      <c r="M55" s="348"/>
      <c r="N55" s="348"/>
      <c r="O55" s="348"/>
      <c r="P55" s="348"/>
      <c r="Q55" s="348"/>
      <c r="R55" s="348"/>
      <c r="S55" s="348"/>
      <c r="T55" s="348"/>
      <c r="U55" s="348"/>
      <c r="V55" s="348"/>
      <c r="W55" s="348"/>
      <c r="X55" s="348"/>
      <c r="Y55" s="348"/>
      <c r="Z55" s="348"/>
      <c r="AA55" s="348"/>
      <c r="AB55" s="348"/>
      <c r="AC55" s="348"/>
      <c r="AD55" s="348"/>
      <c r="AE55" s="348"/>
      <c r="AF55" s="348"/>
      <c r="AG55" s="346">
        <f>'SO 01 - Zdrž'!J30</f>
        <v>0</v>
      </c>
      <c r="AH55" s="347"/>
      <c r="AI55" s="347"/>
      <c r="AJ55" s="347"/>
      <c r="AK55" s="347"/>
      <c r="AL55" s="347"/>
      <c r="AM55" s="347"/>
      <c r="AN55" s="346">
        <f t="shared" si="0"/>
        <v>0</v>
      </c>
      <c r="AO55" s="347"/>
      <c r="AP55" s="347"/>
      <c r="AQ55" s="91" t="s">
        <v>79</v>
      </c>
      <c r="AR55" s="92"/>
      <c r="AS55" s="93">
        <v>0</v>
      </c>
      <c r="AT55" s="94">
        <f t="shared" si="1"/>
        <v>0</v>
      </c>
      <c r="AU55" s="95">
        <f>'SO 01 - Zdrž'!P82</f>
        <v>0</v>
      </c>
      <c r="AV55" s="94">
        <f>'SO 01 - Zdrž'!J33</f>
        <v>0</v>
      </c>
      <c r="AW55" s="94">
        <f>'SO 01 - Zdrž'!J34</f>
        <v>0</v>
      </c>
      <c r="AX55" s="94">
        <f>'SO 01 - Zdrž'!J35</f>
        <v>0</v>
      </c>
      <c r="AY55" s="94">
        <f>'SO 01 - Zdrž'!J36</f>
        <v>0</v>
      </c>
      <c r="AZ55" s="94">
        <f>'SO 01 - Zdrž'!F33</f>
        <v>0</v>
      </c>
      <c r="BA55" s="94">
        <f>'SO 01 - Zdrž'!F34</f>
        <v>0</v>
      </c>
      <c r="BB55" s="94">
        <f>'SO 01 - Zdrž'!F35</f>
        <v>0</v>
      </c>
      <c r="BC55" s="94">
        <f>'SO 01 - Zdrž'!F36</f>
        <v>0</v>
      </c>
      <c r="BD55" s="96">
        <f>'SO 01 - Zdrž'!F37</f>
        <v>0</v>
      </c>
      <c r="BT55" s="97" t="s">
        <v>80</v>
      </c>
      <c r="BV55" s="97" t="s">
        <v>74</v>
      </c>
      <c r="BW55" s="97" t="s">
        <v>81</v>
      </c>
      <c r="BX55" s="97" t="s">
        <v>5</v>
      </c>
      <c r="CL55" s="97" t="s">
        <v>82</v>
      </c>
      <c r="CM55" s="97" t="s">
        <v>83</v>
      </c>
    </row>
    <row r="56" spans="1:91" s="7" customFormat="1" ht="16.5" customHeight="1">
      <c r="A56" s="87" t="s">
        <v>76</v>
      </c>
      <c r="B56" s="88"/>
      <c r="C56" s="89"/>
      <c r="D56" s="348" t="s">
        <v>84</v>
      </c>
      <c r="E56" s="348"/>
      <c r="F56" s="348"/>
      <c r="G56" s="348"/>
      <c r="H56" s="348"/>
      <c r="I56" s="90"/>
      <c r="J56" s="348" t="s">
        <v>85</v>
      </c>
      <c r="K56" s="348"/>
      <c r="L56" s="348"/>
      <c r="M56" s="348"/>
      <c r="N56" s="348"/>
      <c r="O56" s="348"/>
      <c r="P56" s="348"/>
      <c r="Q56" s="348"/>
      <c r="R56" s="348"/>
      <c r="S56" s="348"/>
      <c r="T56" s="348"/>
      <c r="U56" s="348"/>
      <c r="V56" s="348"/>
      <c r="W56" s="348"/>
      <c r="X56" s="348"/>
      <c r="Y56" s="348"/>
      <c r="Z56" s="348"/>
      <c r="AA56" s="348"/>
      <c r="AB56" s="348"/>
      <c r="AC56" s="348"/>
      <c r="AD56" s="348"/>
      <c r="AE56" s="348"/>
      <c r="AF56" s="348"/>
      <c r="AG56" s="346">
        <f>'SO 02 - Hráz'!J30</f>
        <v>0</v>
      </c>
      <c r="AH56" s="347"/>
      <c r="AI56" s="347"/>
      <c r="AJ56" s="347"/>
      <c r="AK56" s="347"/>
      <c r="AL56" s="347"/>
      <c r="AM56" s="347"/>
      <c r="AN56" s="346">
        <f t="shared" si="0"/>
        <v>0</v>
      </c>
      <c r="AO56" s="347"/>
      <c r="AP56" s="347"/>
      <c r="AQ56" s="91" t="s">
        <v>79</v>
      </c>
      <c r="AR56" s="92"/>
      <c r="AS56" s="93">
        <v>0</v>
      </c>
      <c r="AT56" s="94">
        <f t="shared" si="1"/>
        <v>0</v>
      </c>
      <c r="AU56" s="95">
        <f>'SO 02 - Hráz'!P86</f>
        <v>0</v>
      </c>
      <c r="AV56" s="94">
        <f>'SO 02 - Hráz'!J33</f>
        <v>0</v>
      </c>
      <c r="AW56" s="94">
        <f>'SO 02 - Hráz'!J34</f>
        <v>0</v>
      </c>
      <c r="AX56" s="94">
        <f>'SO 02 - Hráz'!J35</f>
        <v>0</v>
      </c>
      <c r="AY56" s="94">
        <f>'SO 02 - Hráz'!J36</f>
        <v>0</v>
      </c>
      <c r="AZ56" s="94">
        <f>'SO 02 - Hráz'!F33</f>
        <v>0</v>
      </c>
      <c r="BA56" s="94">
        <f>'SO 02 - Hráz'!F34</f>
        <v>0</v>
      </c>
      <c r="BB56" s="94">
        <f>'SO 02 - Hráz'!F35</f>
        <v>0</v>
      </c>
      <c r="BC56" s="94">
        <f>'SO 02 - Hráz'!F36</f>
        <v>0</v>
      </c>
      <c r="BD56" s="96">
        <f>'SO 02 - Hráz'!F37</f>
        <v>0</v>
      </c>
      <c r="BT56" s="97" t="s">
        <v>80</v>
      </c>
      <c r="BV56" s="97" t="s">
        <v>74</v>
      </c>
      <c r="BW56" s="97" t="s">
        <v>86</v>
      </c>
      <c r="BX56" s="97" t="s">
        <v>5</v>
      </c>
      <c r="CL56" s="97" t="s">
        <v>82</v>
      </c>
      <c r="CM56" s="97" t="s">
        <v>83</v>
      </c>
    </row>
    <row r="57" spans="1:91" s="7" customFormat="1" ht="16.5" customHeight="1">
      <c r="A57" s="87" t="s">
        <v>76</v>
      </c>
      <c r="B57" s="88"/>
      <c r="C57" s="89"/>
      <c r="D57" s="348" t="s">
        <v>87</v>
      </c>
      <c r="E57" s="348"/>
      <c r="F57" s="348"/>
      <c r="G57" s="348"/>
      <c r="H57" s="348"/>
      <c r="I57" s="90"/>
      <c r="J57" s="348" t="s">
        <v>88</v>
      </c>
      <c r="K57" s="348"/>
      <c r="L57" s="348"/>
      <c r="M57" s="348"/>
      <c r="N57" s="348"/>
      <c r="O57" s="348"/>
      <c r="P57" s="348"/>
      <c r="Q57" s="348"/>
      <c r="R57" s="348"/>
      <c r="S57" s="348"/>
      <c r="T57" s="348"/>
      <c r="U57" s="348"/>
      <c r="V57" s="348"/>
      <c r="W57" s="348"/>
      <c r="X57" s="348"/>
      <c r="Y57" s="348"/>
      <c r="Z57" s="348"/>
      <c r="AA57" s="348"/>
      <c r="AB57" s="348"/>
      <c r="AC57" s="348"/>
      <c r="AD57" s="348"/>
      <c r="AE57" s="348"/>
      <c r="AF57" s="348"/>
      <c r="AG57" s="346">
        <f>'SO 03 - Bezpečnostní přeliv'!J30</f>
        <v>0</v>
      </c>
      <c r="AH57" s="347"/>
      <c r="AI57" s="347"/>
      <c r="AJ57" s="347"/>
      <c r="AK57" s="347"/>
      <c r="AL57" s="347"/>
      <c r="AM57" s="347"/>
      <c r="AN57" s="346">
        <f t="shared" si="0"/>
        <v>0</v>
      </c>
      <c r="AO57" s="347"/>
      <c r="AP57" s="347"/>
      <c r="AQ57" s="91" t="s">
        <v>79</v>
      </c>
      <c r="AR57" s="92"/>
      <c r="AS57" s="93">
        <v>0</v>
      </c>
      <c r="AT57" s="94">
        <f t="shared" si="1"/>
        <v>0</v>
      </c>
      <c r="AU57" s="95">
        <f>'SO 03 - Bezpečnostní přeliv'!P86</f>
        <v>0</v>
      </c>
      <c r="AV57" s="94">
        <f>'SO 03 - Bezpečnostní přeliv'!J33</f>
        <v>0</v>
      </c>
      <c r="AW57" s="94">
        <f>'SO 03 - Bezpečnostní přeliv'!J34</f>
        <v>0</v>
      </c>
      <c r="AX57" s="94">
        <f>'SO 03 - Bezpečnostní přeliv'!J35</f>
        <v>0</v>
      </c>
      <c r="AY57" s="94">
        <f>'SO 03 - Bezpečnostní přeliv'!J36</f>
        <v>0</v>
      </c>
      <c r="AZ57" s="94">
        <f>'SO 03 - Bezpečnostní přeliv'!F33</f>
        <v>0</v>
      </c>
      <c r="BA57" s="94">
        <f>'SO 03 - Bezpečnostní přeliv'!F34</f>
        <v>0</v>
      </c>
      <c r="BB57" s="94">
        <f>'SO 03 - Bezpečnostní přeliv'!F35</f>
        <v>0</v>
      </c>
      <c r="BC57" s="94">
        <f>'SO 03 - Bezpečnostní přeliv'!F36</f>
        <v>0</v>
      </c>
      <c r="BD57" s="96">
        <f>'SO 03 - Bezpečnostní přeliv'!F37</f>
        <v>0</v>
      </c>
      <c r="BT57" s="97" t="s">
        <v>80</v>
      </c>
      <c r="BV57" s="97" t="s">
        <v>74</v>
      </c>
      <c r="BW57" s="97" t="s">
        <v>89</v>
      </c>
      <c r="BX57" s="97" t="s">
        <v>5</v>
      </c>
      <c r="CL57" s="97" t="s">
        <v>82</v>
      </c>
      <c r="CM57" s="97" t="s">
        <v>83</v>
      </c>
    </row>
    <row r="58" spans="1:91" s="7" customFormat="1" ht="16.5" customHeight="1">
      <c r="A58" s="87" t="s">
        <v>76</v>
      </c>
      <c r="B58" s="88"/>
      <c r="C58" s="89"/>
      <c r="D58" s="348" t="s">
        <v>90</v>
      </c>
      <c r="E58" s="348"/>
      <c r="F58" s="348"/>
      <c r="G58" s="348"/>
      <c r="H58" s="348"/>
      <c r="I58" s="90"/>
      <c r="J58" s="348" t="s">
        <v>91</v>
      </c>
      <c r="K58" s="348"/>
      <c r="L58" s="348"/>
      <c r="M58" s="348"/>
      <c r="N58" s="348"/>
      <c r="O58" s="348"/>
      <c r="P58" s="348"/>
      <c r="Q58" s="348"/>
      <c r="R58" s="348"/>
      <c r="S58" s="348"/>
      <c r="T58" s="348"/>
      <c r="U58" s="348"/>
      <c r="V58" s="348"/>
      <c r="W58" s="348"/>
      <c r="X58" s="348"/>
      <c r="Y58" s="348"/>
      <c r="Z58" s="348"/>
      <c r="AA58" s="348"/>
      <c r="AB58" s="348"/>
      <c r="AC58" s="348"/>
      <c r="AD58" s="348"/>
      <c r="AE58" s="348"/>
      <c r="AF58" s="348"/>
      <c r="AG58" s="346">
        <f>'SO 04 - Výpustný objekt'!J30</f>
        <v>0</v>
      </c>
      <c r="AH58" s="347"/>
      <c r="AI58" s="347"/>
      <c r="AJ58" s="347"/>
      <c r="AK58" s="347"/>
      <c r="AL58" s="347"/>
      <c r="AM58" s="347"/>
      <c r="AN58" s="346">
        <f t="shared" si="0"/>
        <v>0</v>
      </c>
      <c r="AO58" s="347"/>
      <c r="AP58" s="347"/>
      <c r="AQ58" s="91" t="s">
        <v>79</v>
      </c>
      <c r="AR58" s="92"/>
      <c r="AS58" s="93">
        <v>0</v>
      </c>
      <c r="AT58" s="94">
        <f t="shared" si="1"/>
        <v>0</v>
      </c>
      <c r="AU58" s="95">
        <f>'SO 04 - Výpustný objekt'!P88</f>
        <v>0</v>
      </c>
      <c r="AV58" s="94">
        <f>'SO 04 - Výpustný objekt'!J33</f>
        <v>0</v>
      </c>
      <c r="AW58" s="94">
        <f>'SO 04 - Výpustný objekt'!J34</f>
        <v>0</v>
      </c>
      <c r="AX58" s="94">
        <f>'SO 04 - Výpustný objekt'!J35</f>
        <v>0</v>
      </c>
      <c r="AY58" s="94">
        <f>'SO 04 - Výpustný objekt'!J36</f>
        <v>0</v>
      </c>
      <c r="AZ58" s="94">
        <f>'SO 04 - Výpustný objekt'!F33</f>
        <v>0</v>
      </c>
      <c r="BA58" s="94">
        <f>'SO 04 - Výpustný objekt'!F34</f>
        <v>0</v>
      </c>
      <c r="BB58" s="94">
        <f>'SO 04 - Výpustný objekt'!F35</f>
        <v>0</v>
      </c>
      <c r="BC58" s="94">
        <f>'SO 04 - Výpustný objekt'!F36</f>
        <v>0</v>
      </c>
      <c r="BD58" s="96">
        <f>'SO 04 - Výpustný objekt'!F37</f>
        <v>0</v>
      </c>
      <c r="BT58" s="97" t="s">
        <v>80</v>
      </c>
      <c r="BV58" s="97" t="s">
        <v>74</v>
      </c>
      <c r="BW58" s="97" t="s">
        <v>92</v>
      </c>
      <c r="BX58" s="97" t="s">
        <v>5</v>
      </c>
      <c r="CL58" s="97" t="s">
        <v>82</v>
      </c>
      <c r="CM58" s="97" t="s">
        <v>83</v>
      </c>
    </row>
    <row r="59" spans="1:91" s="7" customFormat="1" ht="16.5" customHeight="1">
      <c r="A59" s="87" t="s">
        <v>76</v>
      </c>
      <c r="B59" s="88"/>
      <c r="C59" s="89"/>
      <c r="D59" s="348" t="s">
        <v>93</v>
      </c>
      <c r="E59" s="348"/>
      <c r="F59" s="348"/>
      <c r="G59" s="348"/>
      <c r="H59" s="348"/>
      <c r="I59" s="90"/>
      <c r="J59" s="348" t="s">
        <v>94</v>
      </c>
      <c r="K59" s="348"/>
      <c r="L59" s="348"/>
      <c r="M59" s="348"/>
      <c r="N59" s="348"/>
      <c r="O59" s="348"/>
      <c r="P59" s="348"/>
      <c r="Q59" s="348"/>
      <c r="R59" s="348"/>
      <c r="S59" s="348"/>
      <c r="T59" s="348"/>
      <c r="U59" s="348"/>
      <c r="V59" s="348"/>
      <c r="W59" s="348"/>
      <c r="X59" s="348"/>
      <c r="Y59" s="348"/>
      <c r="Z59" s="348"/>
      <c r="AA59" s="348"/>
      <c r="AB59" s="348"/>
      <c r="AC59" s="348"/>
      <c r="AD59" s="348"/>
      <c r="AE59" s="348"/>
      <c r="AF59" s="348"/>
      <c r="AG59" s="346">
        <f>'SO 06 - Schodiště'!J30</f>
        <v>0</v>
      </c>
      <c r="AH59" s="347"/>
      <c r="AI59" s="347"/>
      <c r="AJ59" s="347"/>
      <c r="AK59" s="347"/>
      <c r="AL59" s="347"/>
      <c r="AM59" s="347"/>
      <c r="AN59" s="346">
        <f t="shared" si="0"/>
        <v>0</v>
      </c>
      <c r="AO59" s="347"/>
      <c r="AP59" s="347"/>
      <c r="AQ59" s="91" t="s">
        <v>79</v>
      </c>
      <c r="AR59" s="92"/>
      <c r="AS59" s="93">
        <v>0</v>
      </c>
      <c r="AT59" s="94">
        <f t="shared" si="1"/>
        <v>0</v>
      </c>
      <c r="AU59" s="95">
        <f>'SO 06 - Schodiště'!P85</f>
        <v>0</v>
      </c>
      <c r="AV59" s="94">
        <f>'SO 06 - Schodiště'!J33</f>
        <v>0</v>
      </c>
      <c r="AW59" s="94">
        <f>'SO 06 - Schodiště'!J34</f>
        <v>0</v>
      </c>
      <c r="AX59" s="94">
        <f>'SO 06 - Schodiště'!J35</f>
        <v>0</v>
      </c>
      <c r="AY59" s="94">
        <f>'SO 06 - Schodiště'!J36</f>
        <v>0</v>
      </c>
      <c r="AZ59" s="94">
        <f>'SO 06 - Schodiště'!F33</f>
        <v>0</v>
      </c>
      <c r="BA59" s="94">
        <f>'SO 06 - Schodiště'!F34</f>
        <v>0</v>
      </c>
      <c r="BB59" s="94">
        <f>'SO 06 - Schodiště'!F35</f>
        <v>0</v>
      </c>
      <c r="BC59" s="94">
        <f>'SO 06 - Schodiště'!F36</f>
        <v>0</v>
      </c>
      <c r="BD59" s="96">
        <f>'SO 06 - Schodiště'!F37</f>
        <v>0</v>
      </c>
      <c r="BT59" s="97" t="s">
        <v>80</v>
      </c>
      <c r="BV59" s="97" t="s">
        <v>74</v>
      </c>
      <c r="BW59" s="97" t="s">
        <v>95</v>
      </c>
      <c r="BX59" s="97" t="s">
        <v>5</v>
      </c>
      <c r="CL59" s="97" t="s">
        <v>82</v>
      </c>
      <c r="CM59" s="97" t="s">
        <v>83</v>
      </c>
    </row>
    <row r="60" spans="1:91" s="7" customFormat="1" ht="16.5" customHeight="1">
      <c r="A60" s="87" t="s">
        <v>76</v>
      </c>
      <c r="B60" s="88"/>
      <c r="C60" s="89"/>
      <c r="D60" s="348" t="s">
        <v>96</v>
      </c>
      <c r="E60" s="348"/>
      <c r="F60" s="348"/>
      <c r="G60" s="348"/>
      <c r="H60" s="348"/>
      <c r="I60" s="90"/>
      <c r="J60" s="348" t="s">
        <v>97</v>
      </c>
      <c r="K60" s="348"/>
      <c r="L60" s="348"/>
      <c r="M60" s="348"/>
      <c r="N60" s="348"/>
      <c r="O60" s="348"/>
      <c r="P60" s="348"/>
      <c r="Q60" s="348"/>
      <c r="R60" s="348"/>
      <c r="S60" s="348"/>
      <c r="T60" s="348"/>
      <c r="U60" s="348"/>
      <c r="V60" s="348"/>
      <c r="W60" s="348"/>
      <c r="X60" s="348"/>
      <c r="Y60" s="348"/>
      <c r="Z60" s="348"/>
      <c r="AA60" s="348"/>
      <c r="AB60" s="348"/>
      <c r="AC60" s="348"/>
      <c r="AD60" s="348"/>
      <c r="AE60" s="348"/>
      <c r="AF60" s="348"/>
      <c r="AG60" s="346">
        <f>'SO 07 - Nátokové koryto'!J30</f>
        <v>0</v>
      </c>
      <c r="AH60" s="347"/>
      <c r="AI60" s="347"/>
      <c r="AJ60" s="347"/>
      <c r="AK60" s="347"/>
      <c r="AL60" s="347"/>
      <c r="AM60" s="347"/>
      <c r="AN60" s="346">
        <f t="shared" si="0"/>
        <v>0</v>
      </c>
      <c r="AO60" s="347"/>
      <c r="AP60" s="347"/>
      <c r="AQ60" s="91" t="s">
        <v>79</v>
      </c>
      <c r="AR60" s="92"/>
      <c r="AS60" s="93">
        <v>0</v>
      </c>
      <c r="AT60" s="94">
        <f t="shared" si="1"/>
        <v>0</v>
      </c>
      <c r="AU60" s="95">
        <f>'SO 07 - Nátokové koryto'!P85</f>
        <v>0</v>
      </c>
      <c r="AV60" s="94">
        <f>'SO 07 - Nátokové koryto'!J33</f>
        <v>0</v>
      </c>
      <c r="AW60" s="94">
        <f>'SO 07 - Nátokové koryto'!J34</f>
        <v>0</v>
      </c>
      <c r="AX60" s="94">
        <f>'SO 07 - Nátokové koryto'!J35</f>
        <v>0</v>
      </c>
      <c r="AY60" s="94">
        <f>'SO 07 - Nátokové koryto'!J36</f>
        <v>0</v>
      </c>
      <c r="AZ60" s="94">
        <f>'SO 07 - Nátokové koryto'!F33</f>
        <v>0</v>
      </c>
      <c r="BA60" s="94">
        <f>'SO 07 - Nátokové koryto'!F34</f>
        <v>0</v>
      </c>
      <c r="BB60" s="94">
        <f>'SO 07 - Nátokové koryto'!F35</f>
        <v>0</v>
      </c>
      <c r="BC60" s="94">
        <f>'SO 07 - Nátokové koryto'!F36</f>
        <v>0</v>
      </c>
      <c r="BD60" s="96">
        <f>'SO 07 - Nátokové koryto'!F37</f>
        <v>0</v>
      </c>
      <c r="BT60" s="97" t="s">
        <v>80</v>
      </c>
      <c r="BV60" s="97" t="s">
        <v>74</v>
      </c>
      <c r="BW60" s="97" t="s">
        <v>98</v>
      </c>
      <c r="BX60" s="97" t="s">
        <v>5</v>
      </c>
      <c r="CL60" s="97" t="s">
        <v>82</v>
      </c>
      <c r="CM60" s="97" t="s">
        <v>83</v>
      </c>
    </row>
    <row r="61" spans="1:91" s="7" customFormat="1" ht="16.5" customHeight="1">
      <c r="A61" s="87" t="s">
        <v>76</v>
      </c>
      <c r="B61" s="88"/>
      <c r="C61" s="89"/>
      <c r="D61" s="348" t="s">
        <v>99</v>
      </c>
      <c r="E61" s="348"/>
      <c r="F61" s="348"/>
      <c r="G61" s="348"/>
      <c r="H61" s="348"/>
      <c r="I61" s="90"/>
      <c r="J61" s="348" t="s">
        <v>100</v>
      </c>
      <c r="K61" s="348"/>
      <c r="L61" s="348"/>
      <c r="M61" s="348"/>
      <c r="N61" s="348"/>
      <c r="O61" s="348"/>
      <c r="P61" s="348"/>
      <c r="Q61" s="348"/>
      <c r="R61" s="348"/>
      <c r="S61" s="348"/>
      <c r="T61" s="348"/>
      <c r="U61" s="348"/>
      <c r="V61" s="348"/>
      <c r="W61" s="348"/>
      <c r="X61" s="348"/>
      <c r="Y61" s="348"/>
      <c r="Z61" s="348"/>
      <c r="AA61" s="348"/>
      <c r="AB61" s="348"/>
      <c r="AC61" s="348"/>
      <c r="AD61" s="348"/>
      <c r="AE61" s="348"/>
      <c r="AF61" s="348"/>
      <c r="AG61" s="346">
        <f>'SO 08 - Odstranění melior...'!J30</f>
        <v>0</v>
      </c>
      <c r="AH61" s="347"/>
      <c r="AI61" s="347"/>
      <c r="AJ61" s="347"/>
      <c r="AK61" s="347"/>
      <c r="AL61" s="347"/>
      <c r="AM61" s="347"/>
      <c r="AN61" s="346">
        <f t="shared" si="0"/>
        <v>0</v>
      </c>
      <c r="AO61" s="347"/>
      <c r="AP61" s="347"/>
      <c r="AQ61" s="91" t="s">
        <v>79</v>
      </c>
      <c r="AR61" s="92"/>
      <c r="AS61" s="93">
        <v>0</v>
      </c>
      <c r="AT61" s="94">
        <f t="shared" si="1"/>
        <v>0</v>
      </c>
      <c r="AU61" s="95">
        <f>'SO 08 - Odstranění melior...'!P83</f>
        <v>0</v>
      </c>
      <c r="AV61" s="94">
        <f>'SO 08 - Odstranění melior...'!J33</f>
        <v>0</v>
      </c>
      <c r="AW61" s="94">
        <f>'SO 08 - Odstranění melior...'!J34</f>
        <v>0</v>
      </c>
      <c r="AX61" s="94">
        <f>'SO 08 - Odstranění melior...'!J35</f>
        <v>0</v>
      </c>
      <c r="AY61" s="94">
        <f>'SO 08 - Odstranění melior...'!J36</f>
        <v>0</v>
      </c>
      <c r="AZ61" s="94">
        <f>'SO 08 - Odstranění melior...'!F33</f>
        <v>0</v>
      </c>
      <c r="BA61" s="94">
        <f>'SO 08 - Odstranění melior...'!F34</f>
        <v>0</v>
      </c>
      <c r="BB61" s="94">
        <f>'SO 08 - Odstranění melior...'!F35</f>
        <v>0</v>
      </c>
      <c r="BC61" s="94">
        <f>'SO 08 - Odstranění melior...'!F36</f>
        <v>0</v>
      </c>
      <c r="BD61" s="96">
        <f>'SO 08 - Odstranění melior...'!F37</f>
        <v>0</v>
      </c>
      <c r="BT61" s="97" t="s">
        <v>80</v>
      </c>
      <c r="BV61" s="97" t="s">
        <v>74</v>
      </c>
      <c r="BW61" s="97" t="s">
        <v>101</v>
      </c>
      <c r="BX61" s="97" t="s">
        <v>5</v>
      </c>
      <c r="CL61" s="97" t="s">
        <v>82</v>
      </c>
      <c r="CM61" s="97" t="s">
        <v>83</v>
      </c>
    </row>
    <row r="62" spans="1:91" s="7" customFormat="1" ht="16.5" customHeight="1">
      <c r="A62" s="87" t="s">
        <v>76</v>
      </c>
      <c r="B62" s="88"/>
      <c r="C62" s="89"/>
      <c r="D62" s="348" t="s">
        <v>102</v>
      </c>
      <c r="E62" s="348"/>
      <c r="F62" s="348"/>
      <c r="G62" s="348"/>
      <c r="H62" s="348"/>
      <c r="I62" s="90"/>
      <c r="J62" s="348" t="s">
        <v>103</v>
      </c>
      <c r="K62" s="348"/>
      <c r="L62" s="348"/>
      <c r="M62" s="348"/>
      <c r="N62" s="348"/>
      <c r="O62" s="348"/>
      <c r="P62" s="348"/>
      <c r="Q62" s="348"/>
      <c r="R62" s="348"/>
      <c r="S62" s="348"/>
      <c r="T62" s="348"/>
      <c r="U62" s="348"/>
      <c r="V62" s="348"/>
      <c r="W62" s="348"/>
      <c r="X62" s="348"/>
      <c r="Y62" s="348"/>
      <c r="Z62" s="348"/>
      <c r="AA62" s="348"/>
      <c r="AB62" s="348"/>
      <c r="AC62" s="348"/>
      <c r="AD62" s="348"/>
      <c r="AE62" s="348"/>
      <c r="AF62" s="348"/>
      <c r="AG62" s="346">
        <f>'VRN - Vedlejší rozpočtové...'!J30</f>
        <v>0</v>
      </c>
      <c r="AH62" s="347"/>
      <c r="AI62" s="347"/>
      <c r="AJ62" s="347"/>
      <c r="AK62" s="347"/>
      <c r="AL62" s="347"/>
      <c r="AM62" s="347"/>
      <c r="AN62" s="346">
        <f t="shared" si="0"/>
        <v>0</v>
      </c>
      <c r="AO62" s="347"/>
      <c r="AP62" s="347"/>
      <c r="AQ62" s="91" t="s">
        <v>79</v>
      </c>
      <c r="AR62" s="92"/>
      <c r="AS62" s="98">
        <v>0</v>
      </c>
      <c r="AT62" s="99">
        <f t="shared" si="1"/>
        <v>0</v>
      </c>
      <c r="AU62" s="100">
        <f>'VRN - Vedlejší rozpočtové...'!P85</f>
        <v>0</v>
      </c>
      <c r="AV62" s="99">
        <f>'VRN - Vedlejší rozpočtové...'!J33</f>
        <v>0</v>
      </c>
      <c r="AW62" s="99">
        <f>'VRN - Vedlejší rozpočtové...'!J34</f>
        <v>0</v>
      </c>
      <c r="AX62" s="99">
        <f>'VRN - Vedlejší rozpočtové...'!J35</f>
        <v>0</v>
      </c>
      <c r="AY62" s="99">
        <f>'VRN - Vedlejší rozpočtové...'!J36</f>
        <v>0</v>
      </c>
      <c r="AZ62" s="99">
        <f>'VRN - Vedlejší rozpočtové...'!F33</f>
        <v>0</v>
      </c>
      <c r="BA62" s="99">
        <f>'VRN - Vedlejší rozpočtové...'!F34</f>
        <v>0</v>
      </c>
      <c r="BB62" s="99">
        <f>'VRN - Vedlejší rozpočtové...'!F35</f>
        <v>0</v>
      </c>
      <c r="BC62" s="99">
        <f>'VRN - Vedlejší rozpočtové...'!F36</f>
        <v>0</v>
      </c>
      <c r="BD62" s="101">
        <f>'VRN - Vedlejší rozpočtové...'!F37</f>
        <v>0</v>
      </c>
      <c r="BT62" s="97" t="s">
        <v>80</v>
      </c>
      <c r="BV62" s="97" t="s">
        <v>74</v>
      </c>
      <c r="BW62" s="97" t="s">
        <v>104</v>
      </c>
      <c r="BX62" s="97" t="s">
        <v>5</v>
      </c>
      <c r="CL62" s="97" t="s">
        <v>19</v>
      </c>
      <c r="CM62" s="97" t="s">
        <v>83</v>
      </c>
    </row>
    <row r="63" spans="1:91" s="2" customFormat="1" ht="30" customHeight="1">
      <c r="A63" s="35"/>
      <c r="B63" s="36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40"/>
      <c r="AS63" s="35"/>
      <c r="AT63" s="35"/>
      <c r="AU63" s="35"/>
      <c r="AV63" s="35"/>
      <c r="AW63" s="35"/>
      <c r="AX63" s="35"/>
      <c r="AY63" s="35"/>
      <c r="AZ63" s="35"/>
      <c r="BA63" s="35"/>
      <c r="BB63" s="35"/>
      <c r="BC63" s="35"/>
      <c r="BD63" s="35"/>
      <c r="BE63" s="35"/>
    </row>
    <row r="64" spans="1:91" s="2" customFormat="1" ht="7" customHeight="1">
      <c r="A64" s="35"/>
      <c r="B64" s="48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9"/>
      <c r="AI64" s="49"/>
      <c r="AJ64" s="49"/>
      <c r="AK64" s="49"/>
      <c r="AL64" s="49"/>
      <c r="AM64" s="49"/>
      <c r="AN64" s="49"/>
      <c r="AO64" s="49"/>
      <c r="AP64" s="49"/>
      <c r="AQ64" s="49"/>
      <c r="AR64" s="40"/>
      <c r="AS64" s="35"/>
      <c r="AT64" s="35"/>
      <c r="AU64" s="35"/>
      <c r="AV64" s="35"/>
      <c r="AW64" s="35"/>
      <c r="AX64" s="35"/>
      <c r="AY64" s="35"/>
      <c r="AZ64" s="35"/>
      <c r="BA64" s="35"/>
      <c r="BB64" s="35"/>
      <c r="BC64" s="35"/>
      <c r="BD64" s="35"/>
      <c r="BE64" s="35"/>
    </row>
  </sheetData>
  <sheetProtection algorithmName="SHA-512" hashValue="dxnkYDOBV9fud5Mp758aLAfoemvDfIAVh+qYUhxh8aWvripzTLITVO25iphN/YjHpxMMayqJedk7fNBMxULebA==" saltValue="kjhFjCfdeP5h6EG8ASkeHDRe+Z70UZQVxwEfiVjz+bowwAuKvhpTREWgGQY6DI8KN21lWcm2/4dC4dUMpfumQQ==" spinCount="100000" sheet="1" objects="1" scenarios="1" formatColumns="0" formatRows="0"/>
  <mergeCells count="70"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D59:H59"/>
    <mergeCell ref="J59:AF59"/>
    <mergeCell ref="J56:AF56"/>
    <mergeCell ref="D56:H56"/>
    <mergeCell ref="AG56:AM56"/>
    <mergeCell ref="D57:H57"/>
    <mergeCell ref="J57:AF57"/>
    <mergeCell ref="AG57:AM57"/>
    <mergeCell ref="D62:H62"/>
    <mergeCell ref="J62:AF62"/>
    <mergeCell ref="AG54:AM54"/>
    <mergeCell ref="AN54:AP54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58:AP58"/>
    <mergeCell ref="AG58:AM58"/>
    <mergeCell ref="D58:H58"/>
    <mergeCell ref="J58:AF58"/>
    <mergeCell ref="AK30:AO30"/>
    <mergeCell ref="L30:P30"/>
    <mergeCell ref="W30:AE30"/>
    <mergeCell ref="L31:P31"/>
    <mergeCell ref="AN62:AP62"/>
    <mergeCell ref="AG62:AM62"/>
    <mergeCell ref="AN59:AP59"/>
    <mergeCell ref="AG59:AM59"/>
    <mergeCell ref="AN56:AP56"/>
    <mergeCell ref="AN57:AP57"/>
    <mergeCell ref="L45:AO45"/>
    <mergeCell ref="AM47:AN47"/>
    <mergeCell ref="AM49:AP4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</mergeCells>
  <hyperlinks>
    <hyperlink ref="A55" location="'SO 01 - Zdrž'!C2" display="/" xr:uid="{00000000-0004-0000-0000-000000000000}"/>
    <hyperlink ref="A56" location="'SO 02 - Hráz'!C2" display="/" xr:uid="{00000000-0004-0000-0000-000001000000}"/>
    <hyperlink ref="A57" location="'SO 03 - Bezpečnostní přeliv'!C2" display="/" xr:uid="{00000000-0004-0000-0000-000002000000}"/>
    <hyperlink ref="A58" location="'SO 04 - Výpustný objekt'!C2" display="/" xr:uid="{00000000-0004-0000-0000-000003000000}"/>
    <hyperlink ref="A59" location="'SO 06 - Schodiště'!C2" display="/" xr:uid="{00000000-0004-0000-0000-000004000000}"/>
    <hyperlink ref="A60" location="'SO 07 - Nátokové koryto'!C2" display="/" xr:uid="{00000000-0004-0000-0000-000005000000}"/>
    <hyperlink ref="A61" location="'SO 08 - Odstranění melior...'!C2" display="/" xr:uid="{00000000-0004-0000-0000-000006000000}"/>
    <hyperlink ref="A62" location="'VRN - Vedlejší rozpočtové...'!C2" display="/" xr:uid="{00000000-0004-0000-0000-00000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137"/>
  <sheetViews>
    <sheetView showGridLines="0" tabSelected="1" topLeftCell="A128" workbookViewId="0"/>
  </sheetViews>
  <sheetFormatPr defaultRowHeight="10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26"/>
      <c r="M2" s="326"/>
      <c r="N2" s="326"/>
      <c r="O2" s="326"/>
      <c r="P2" s="326"/>
      <c r="Q2" s="326"/>
      <c r="R2" s="326"/>
      <c r="S2" s="326"/>
      <c r="T2" s="326"/>
      <c r="U2" s="326"/>
      <c r="V2" s="326"/>
      <c r="AT2" s="18" t="s">
        <v>104</v>
      </c>
    </row>
    <row r="3" spans="1:46" s="1" customFormat="1" ht="7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83</v>
      </c>
    </row>
    <row r="4" spans="1:46" s="1" customFormat="1" ht="25" customHeight="1">
      <c r="B4" s="21"/>
      <c r="D4" s="104" t="s">
        <v>105</v>
      </c>
      <c r="L4" s="21"/>
      <c r="M4" s="105" t="s">
        <v>10</v>
      </c>
      <c r="AT4" s="18" t="s">
        <v>4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9" t="str">
        <f>'Rekapitulace stavby'!K6</f>
        <v>Rybník Voříšek v k.ú. Rašovice u Hlasiva</v>
      </c>
      <c r="F7" s="370"/>
      <c r="G7" s="370"/>
      <c r="H7" s="370"/>
      <c r="L7" s="21"/>
    </row>
    <row r="8" spans="1:46" s="2" customFormat="1" ht="12" customHeight="1">
      <c r="A8" s="35"/>
      <c r="B8" s="40"/>
      <c r="C8" s="35"/>
      <c r="D8" s="106" t="s">
        <v>106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1" t="s">
        <v>242</v>
      </c>
      <c r="F9" s="372"/>
      <c r="G9" s="372"/>
      <c r="H9" s="372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26. 11. 2021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75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7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3" t="str">
        <f>'Rekapitulace stavby'!E14</f>
        <v>Vyplň údaj</v>
      </c>
      <c r="F18" s="374"/>
      <c r="G18" s="374"/>
      <c r="H18" s="374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7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7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35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7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36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2"/>
      <c r="B27" s="113"/>
      <c r="C27" s="112"/>
      <c r="D27" s="112"/>
      <c r="E27" s="375" t="s">
        <v>19</v>
      </c>
      <c r="F27" s="375"/>
      <c r="G27" s="375"/>
      <c r="H27" s="375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7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7" customHeight="1">
      <c r="A29" s="35"/>
      <c r="B29" s="40"/>
      <c r="C29" s="35"/>
      <c r="D29" s="115"/>
      <c r="E29" s="115"/>
      <c r="F29" s="115"/>
      <c r="G29" s="115"/>
      <c r="H29" s="115"/>
      <c r="I29" s="115"/>
      <c r="J29" s="115"/>
      <c r="K29" s="115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4" customHeight="1">
      <c r="A30" s="35"/>
      <c r="B30" s="40"/>
      <c r="C30" s="35"/>
      <c r="D30" s="116" t="s">
        <v>38</v>
      </c>
      <c r="E30" s="35"/>
      <c r="F30" s="35"/>
      <c r="G30" s="35"/>
      <c r="H30" s="35"/>
      <c r="I30" s="35"/>
      <c r="J30" s="117">
        <f>ROUND(J85,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7" customHeight="1">
      <c r="A31" s="35"/>
      <c r="B31" s="40"/>
      <c r="C31" s="35"/>
      <c r="D31" s="115"/>
      <c r="E31" s="115"/>
      <c r="F31" s="115"/>
      <c r="G31" s="115"/>
      <c r="H31" s="115"/>
      <c r="I31" s="115"/>
      <c r="J31" s="115"/>
      <c r="K31" s="115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8" t="s">
        <v>40</v>
      </c>
      <c r="G32" s="35"/>
      <c r="H32" s="35"/>
      <c r="I32" s="118" t="s">
        <v>39</v>
      </c>
      <c r="J32" s="118" t="s">
        <v>41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9" t="s">
        <v>42</v>
      </c>
      <c r="E33" s="106" t="s">
        <v>43</v>
      </c>
      <c r="F33" s="120">
        <f>ROUND((SUM(BE85:BE136)),  2)</f>
        <v>0</v>
      </c>
      <c r="G33" s="35"/>
      <c r="H33" s="35"/>
      <c r="I33" s="121">
        <v>0.21</v>
      </c>
      <c r="J33" s="120">
        <f>ROUND(((SUM(BE85:BE136))*I33),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6" t="s">
        <v>44</v>
      </c>
      <c r="F34" s="120">
        <f>ROUND((SUM(BF85:BF136)),  2)</f>
        <v>0</v>
      </c>
      <c r="G34" s="35"/>
      <c r="H34" s="35"/>
      <c r="I34" s="121">
        <v>0.15</v>
      </c>
      <c r="J34" s="120">
        <f>ROUND(((SUM(BF85:BF136))*I34),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6" t="s">
        <v>45</v>
      </c>
      <c r="F35" s="120">
        <f>ROUND((SUM(BG85:BG136)),  2)</f>
        <v>0</v>
      </c>
      <c r="G35" s="35"/>
      <c r="H35" s="35"/>
      <c r="I35" s="121">
        <v>0.21</v>
      </c>
      <c r="J35" s="120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6" t="s">
        <v>46</v>
      </c>
      <c r="F36" s="120">
        <f>ROUND((SUM(BH85:BH136)),  2)</f>
        <v>0</v>
      </c>
      <c r="G36" s="35"/>
      <c r="H36" s="35"/>
      <c r="I36" s="121">
        <v>0.15</v>
      </c>
      <c r="J36" s="120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6" t="s">
        <v>47</v>
      </c>
      <c r="F37" s="120">
        <f>ROUND((SUM(BI85:BI136)),  2)</f>
        <v>0</v>
      </c>
      <c r="G37" s="35"/>
      <c r="H37" s="35"/>
      <c r="I37" s="121">
        <v>0</v>
      </c>
      <c r="J37" s="120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7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4" customHeight="1">
      <c r="A39" s="35"/>
      <c r="B39" s="40"/>
      <c r="C39" s="122"/>
      <c r="D39" s="123" t="s">
        <v>48</v>
      </c>
      <c r="E39" s="124"/>
      <c r="F39" s="124"/>
      <c r="G39" s="125" t="s">
        <v>49</v>
      </c>
      <c r="H39" s="126" t="s">
        <v>50</v>
      </c>
      <c r="I39" s="124"/>
      <c r="J39" s="127">
        <f>SUM(J30:J37)</f>
        <v>0</v>
      </c>
      <c r="K39" s="128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7" customHeight="1">
      <c r="A44" s="35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5" customHeight="1">
      <c r="A45" s="35"/>
      <c r="B45" s="36"/>
      <c r="C45" s="24" t="s">
        <v>113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7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7" t="str">
        <f>E7</f>
        <v>Rybník Voříšek v k.ú. Rašovice u Hlasiva</v>
      </c>
      <c r="F48" s="368"/>
      <c r="G48" s="368"/>
      <c r="H48" s="368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106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55" t="str">
        <f>E9</f>
        <v>VRN - Vedlejší rozpočtové náklady</v>
      </c>
      <c r="F50" s="366"/>
      <c r="G50" s="366"/>
      <c r="H50" s="366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7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Rašovice u Hlasiva</v>
      </c>
      <c r="G52" s="37"/>
      <c r="H52" s="37"/>
      <c r="I52" s="30" t="s">
        <v>23</v>
      </c>
      <c r="J52" s="60" t="str">
        <f>IF(J12="","",J12)</f>
        <v>26. 11. 2021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7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15" customHeight="1">
      <c r="A54" s="35"/>
      <c r="B54" s="36"/>
      <c r="C54" s="30" t="s">
        <v>25</v>
      </c>
      <c r="D54" s="37"/>
      <c r="E54" s="37"/>
      <c r="F54" s="28" t="str">
        <f>E15</f>
        <v>Projekce rybníky</v>
      </c>
      <c r="G54" s="37"/>
      <c r="H54" s="37"/>
      <c r="I54" s="30" t="s">
        <v>31</v>
      </c>
      <c r="J54" s="33" t="str">
        <f>E21</f>
        <v>Ing. Pavel Janouš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25.65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Ing. Micheala Přenosilová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2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3" t="s">
        <v>114</v>
      </c>
      <c r="D57" s="134"/>
      <c r="E57" s="134"/>
      <c r="F57" s="134"/>
      <c r="G57" s="134"/>
      <c r="H57" s="134"/>
      <c r="I57" s="134"/>
      <c r="J57" s="135" t="s">
        <v>115</v>
      </c>
      <c r="K57" s="134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2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75" customHeight="1">
      <c r="A59" s="35"/>
      <c r="B59" s="36"/>
      <c r="C59" s="136" t="s">
        <v>70</v>
      </c>
      <c r="D59" s="37"/>
      <c r="E59" s="37"/>
      <c r="F59" s="37"/>
      <c r="G59" s="37"/>
      <c r="H59" s="37"/>
      <c r="I59" s="37"/>
      <c r="J59" s="78">
        <f>J85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116</v>
      </c>
    </row>
    <row r="60" spans="1:47" s="9" customFormat="1" ht="25" customHeight="1">
      <c r="B60" s="137"/>
      <c r="C60" s="138"/>
      <c r="D60" s="139" t="s">
        <v>242</v>
      </c>
      <c r="E60" s="140"/>
      <c r="F60" s="140"/>
      <c r="G60" s="140"/>
      <c r="H60" s="140"/>
      <c r="I60" s="140"/>
      <c r="J60" s="141">
        <f>J86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860</v>
      </c>
      <c r="E61" s="146"/>
      <c r="F61" s="146"/>
      <c r="G61" s="146"/>
      <c r="H61" s="146"/>
      <c r="I61" s="146"/>
      <c r="J61" s="147">
        <f>J87</f>
        <v>0</v>
      </c>
      <c r="K61" s="144"/>
      <c r="L61" s="148"/>
    </row>
    <row r="62" spans="1:47" s="10" customFormat="1" ht="19.899999999999999" customHeight="1">
      <c r="B62" s="143"/>
      <c r="C62" s="144"/>
      <c r="D62" s="145" t="s">
        <v>861</v>
      </c>
      <c r="E62" s="146"/>
      <c r="F62" s="146"/>
      <c r="G62" s="146"/>
      <c r="H62" s="146"/>
      <c r="I62" s="146"/>
      <c r="J62" s="147">
        <f>J116</f>
        <v>0</v>
      </c>
      <c r="K62" s="144"/>
      <c r="L62" s="148"/>
    </row>
    <row r="63" spans="1:47" s="10" customFormat="1" ht="19.899999999999999" customHeight="1">
      <c r="B63" s="143"/>
      <c r="C63" s="144"/>
      <c r="D63" s="145" t="s">
        <v>862</v>
      </c>
      <c r="E63" s="146"/>
      <c r="F63" s="146"/>
      <c r="G63" s="146"/>
      <c r="H63" s="146"/>
      <c r="I63" s="146"/>
      <c r="J63" s="147">
        <f>J120</f>
        <v>0</v>
      </c>
      <c r="K63" s="144"/>
      <c r="L63" s="148"/>
    </row>
    <row r="64" spans="1:47" s="10" customFormat="1" ht="19.899999999999999" customHeight="1">
      <c r="B64" s="143"/>
      <c r="C64" s="144"/>
      <c r="D64" s="145" t="s">
        <v>243</v>
      </c>
      <c r="E64" s="146"/>
      <c r="F64" s="146"/>
      <c r="G64" s="146"/>
      <c r="H64" s="146"/>
      <c r="I64" s="146"/>
      <c r="J64" s="147">
        <f>J127</f>
        <v>0</v>
      </c>
      <c r="K64" s="144"/>
      <c r="L64" s="148"/>
    </row>
    <row r="65" spans="1:31" s="10" customFormat="1" ht="19.899999999999999" customHeight="1">
      <c r="B65" s="143"/>
      <c r="C65" s="144"/>
      <c r="D65" s="145" t="s">
        <v>863</v>
      </c>
      <c r="E65" s="146"/>
      <c r="F65" s="146"/>
      <c r="G65" s="146"/>
      <c r="H65" s="146"/>
      <c r="I65" s="146"/>
      <c r="J65" s="147">
        <f>J133</f>
        <v>0</v>
      </c>
      <c r="K65" s="144"/>
      <c r="L65" s="148"/>
    </row>
    <row r="66" spans="1:31" s="2" customFormat="1" ht="21.75" customHeight="1">
      <c r="A66" s="35"/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107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pans="1:31" s="2" customFormat="1" ht="7" customHeight="1">
      <c r="A67" s="35"/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10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71" spans="1:31" s="2" customFormat="1" ht="7" customHeight="1">
      <c r="A71" s="35"/>
      <c r="B71" s="50"/>
      <c r="C71" s="51"/>
      <c r="D71" s="51"/>
      <c r="E71" s="51"/>
      <c r="F71" s="51"/>
      <c r="G71" s="51"/>
      <c r="H71" s="51"/>
      <c r="I71" s="51"/>
      <c r="J71" s="51"/>
      <c r="K71" s="51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25" customHeight="1">
      <c r="A72" s="35"/>
      <c r="B72" s="36"/>
      <c r="C72" s="24" t="s">
        <v>120</v>
      </c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7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2" customHeight="1">
      <c r="A74" s="35"/>
      <c r="B74" s="36"/>
      <c r="C74" s="30" t="s">
        <v>16</v>
      </c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6.5" customHeight="1">
      <c r="A75" s="35"/>
      <c r="B75" s="36"/>
      <c r="C75" s="37"/>
      <c r="D75" s="37"/>
      <c r="E75" s="367" t="str">
        <f>E7</f>
        <v>Rybník Voříšek v k.ú. Rašovice u Hlasiva</v>
      </c>
      <c r="F75" s="368"/>
      <c r="G75" s="368"/>
      <c r="H75" s="368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106</v>
      </c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6.5" customHeight="1">
      <c r="A77" s="35"/>
      <c r="B77" s="36"/>
      <c r="C77" s="37"/>
      <c r="D77" s="37"/>
      <c r="E77" s="355" t="str">
        <f>E9</f>
        <v>VRN - Vedlejší rozpočtové náklady</v>
      </c>
      <c r="F77" s="366"/>
      <c r="G77" s="366"/>
      <c r="H77" s="366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7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21</v>
      </c>
      <c r="D79" s="37"/>
      <c r="E79" s="37"/>
      <c r="F79" s="28" t="str">
        <f>F12</f>
        <v>Rašovice u Hlasiva</v>
      </c>
      <c r="G79" s="37"/>
      <c r="H79" s="37"/>
      <c r="I79" s="30" t="s">
        <v>23</v>
      </c>
      <c r="J79" s="60" t="str">
        <f>IF(J12="","",J12)</f>
        <v>26. 11. 2021</v>
      </c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7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5.15" customHeight="1">
      <c r="A81" s="35"/>
      <c r="B81" s="36"/>
      <c r="C81" s="30" t="s">
        <v>25</v>
      </c>
      <c r="D81" s="37"/>
      <c r="E81" s="37"/>
      <c r="F81" s="28" t="str">
        <f>E15</f>
        <v>Projekce rybníky</v>
      </c>
      <c r="G81" s="37"/>
      <c r="H81" s="37"/>
      <c r="I81" s="30" t="s">
        <v>31</v>
      </c>
      <c r="J81" s="33" t="str">
        <f>E21</f>
        <v>Ing. Pavel Janouš</v>
      </c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25.65" customHeight="1">
      <c r="A82" s="35"/>
      <c r="B82" s="36"/>
      <c r="C82" s="30" t="s">
        <v>29</v>
      </c>
      <c r="D82" s="37"/>
      <c r="E82" s="37"/>
      <c r="F82" s="28" t="str">
        <f>IF(E18="","",E18)</f>
        <v>Vyplň údaj</v>
      </c>
      <c r="G82" s="37"/>
      <c r="H82" s="37"/>
      <c r="I82" s="30" t="s">
        <v>34</v>
      </c>
      <c r="J82" s="33" t="str">
        <f>E24</f>
        <v>Ing. Micheala Přenosilová</v>
      </c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0.2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11" customFormat="1" ht="29.25" customHeight="1">
      <c r="A84" s="149"/>
      <c r="B84" s="150"/>
      <c r="C84" s="151" t="s">
        <v>121</v>
      </c>
      <c r="D84" s="152" t="s">
        <v>57</v>
      </c>
      <c r="E84" s="152" t="s">
        <v>53</v>
      </c>
      <c r="F84" s="152" t="s">
        <v>54</v>
      </c>
      <c r="G84" s="152" t="s">
        <v>122</v>
      </c>
      <c r="H84" s="152" t="s">
        <v>123</v>
      </c>
      <c r="I84" s="152" t="s">
        <v>124</v>
      </c>
      <c r="J84" s="152" t="s">
        <v>115</v>
      </c>
      <c r="K84" s="153" t="s">
        <v>125</v>
      </c>
      <c r="L84" s="154"/>
      <c r="M84" s="69" t="s">
        <v>19</v>
      </c>
      <c r="N84" s="70" t="s">
        <v>42</v>
      </c>
      <c r="O84" s="70" t="s">
        <v>126</v>
      </c>
      <c r="P84" s="70" t="s">
        <v>127</v>
      </c>
      <c r="Q84" s="70" t="s">
        <v>128</v>
      </c>
      <c r="R84" s="70" t="s">
        <v>129</v>
      </c>
      <c r="S84" s="70" t="s">
        <v>130</v>
      </c>
      <c r="T84" s="71" t="s">
        <v>131</v>
      </c>
      <c r="U84" s="149"/>
      <c r="V84" s="149"/>
      <c r="W84" s="149"/>
      <c r="X84" s="149"/>
      <c r="Y84" s="149"/>
      <c r="Z84" s="149"/>
      <c r="AA84" s="149"/>
      <c r="AB84" s="149"/>
      <c r="AC84" s="149"/>
      <c r="AD84" s="149"/>
      <c r="AE84" s="149"/>
    </row>
    <row r="85" spans="1:65" s="2" customFormat="1" ht="22.75" customHeight="1">
      <c r="A85" s="35"/>
      <c r="B85" s="36"/>
      <c r="C85" s="76" t="s">
        <v>132</v>
      </c>
      <c r="D85" s="37"/>
      <c r="E85" s="37"/>
      <c r="F85" s="37"/>
      <c r="G85" s="37"/>
      <c r="H85" s="37"/>
      <c r="I85" s="37"/>
      <c r="J85" s="155">
        <f>BK85</f>
        <v>0</v>
      </c>
      <c r="K85" s="37"/>
      <c r="L85" s="40"/>
      <c r="M85" s="72"/>
      <c r="N85" s="156"/>
      <c r="O85" s="73"/>
      <c r="P85" s="157">
        <f>P86</f>
        <v>0</v>
      </c>
      <c r="Q85" s="73"/>
      <c r="R85" s="157">
        <f>R86</f>
        <v>0</v>
      </c>
      <c r="S85" s="73"/>
      <c r="T85" s="158">
        <f>T86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8" t="s">
        <v>71</v>
      </c>
      <c r="AU85" s="18" t="s">
        <v>116</v>
      </c>
      <c r="BK85" s="159">
        <f>BK86</f>
        <v>0</v>
      </c>
    </row>
    <row r="86" spans="1:65" s="12" customFormat="1" ht="25.9" customHeight="1">
      <c r="B86" s="160"/>
      <c r="C86" s="161"/>
      <c r="D86" s="162" t="s">
        <v>71</v>
      </c>
      <c r="E86" s="163" t="s">
        <v>102</v>
      </c>
      <c r="F86" s="163" t="s">
        <v>103</v>
      </c>
      <c r="G86" s="161"/>
      <c r="H86" s="161"/>
      <c r="I86" s="164"/>
      <c r="J86" s="165">
        <f>BK86</f>
        <v>0</v>
      </c>
      <c r="K86" s="161"/>
      <c r="L86" s="166"/>
      <c r="M86" s="167"/>
      <c r="N86" s="168"/>
      <c r="O86" s="168"/>
      <c r="P86" s="169">
        <f>P87+P116+P120+P127+P133</f>
        <v>0</v>
      </c>
      <c r="Q86" s="168"/>
      <c r="R86" s="169">
        <f>R87+R116+R120+R127+R133</f>
        <v>0</v>
      </c>
      <c r="S86" s="168"/>
      <c r="T86" s="170">
        <f>T87+T116+T120+T127+T133</f>
        <v>0</v>
      </c>
      <c r="AR86" s="171" t="s">
        <v>170</v>
      </c>
      <c r="AT86" s="172" t="s">
        <v>71</v>
      </c>
      <c r="AU86" s="172" t="s">
        <v>72</v>
      </c>
      <c r="AY86" s="171" t="s">
        <v>135</v>
      </c>
      <c r="BK86" s="173">
        <f>BK87+BK116+BK120+BK127+BK133</f>
        <v>0</v>
      </c>
    </row>
    <row r="87" spans="1:65" s="12" customFormat="1" ht="22.75" customHeight="1">
      <c r="B87" s="160"/>
      <c r="C87" s="161"/>
      <c r="D87" s="162" t="s">
        <v>71</v>
      </c>
      <c r="E87" s="174" t="s">
        <v>864</v>
      </c>
      <c r="F87" s="174" t="s">
        <v>865</v>
      </c>
      <c r="G87" s="161"/>
      <c r="H87" s="161"/>
      <c r="I87" s="164"/>
      <c r="J87" s="175">
        <f>BK87</f>
        <v>0</v>
      </c>
      <c r="K87" s="161"/>
      <c r="L87" s="166"/>
      <c r="M87" s="167"/>
      <c r="N87" s="168"/>
      <c r="O87" s="168"/>
      <c r="P87" s="169">
        <f>SUM(P88:P115)</f>
        <v>0</v>
      </c>
      <c r="Q87" s="168"/>
      <c r="R87" s="169">
        <f>SUM(R88:R115)</f>
        <v>0</v>
      </c>
      <c r="S87" s="168"/>
      <c r="T87" s="170">
        <f>SUM(T88:T115)</f>
        <v>0</v>
      </c>
      <c r="AR87" s="171" t="s">
        <v>170</v>
      </c>
      <c r="AT87" s="172" t="s">
        <v>71</v>
      </c>
      <c r="AU87" s="172" t="s">
        <v>80</v>
      </c>
      <c r="AY87" s="171" t="s">
        <v>135</v>
      </c>
      <c r="BK87" s="173">
        <f>SUM(BK88:BK115)</f>
        <v>0</v>
      </c>
    </row>
    <row r="88" spans="1:65" s="2" customFormat="1" ht="16.5" customHeight="1">
      <c r="A88" s="35"/>
      <c r="B88" s="36"/>
      <c r="C88" s="176" t="s">
        <v>80</v>
      </c>
      <c r="D88" s="176" t="s">
        <v>137</v>
      </c>
      <c r="E88" s="177" t="s">
        <v>866</v>
      </c>
      <c r="F88" s="178" t="s">
        <v>867</v>
      </c>
      <c r="G88" s="179" t="s">
        <v>868</v>
      </c>
      <c r="H88" s="180">
        <v>1</v>
      </c>
      <c r="I88" s="181"/>
      <c r="J88" s="182">
        <f>ROUND(I88*H88,2)</f>
        <v>0</v>
      </c>
      <c r="K88" s="178" t="s">
        <v>141</v>
      </c>
      <c r="L88" s="40"/>
      <c r="M88" s="183" t="s">
        <v>19</v>
      </c>
      <c r="N88" s="184" t="s">
        <v>43</v>
      </c>
      <c r="O88" s="65"/>
      <c r="P88" s="185">
        <f>O88*H88</f>
        <v>0</v>
      </c>
      <c r="Q88" s="185">
        <v>0</v>
      </c>
      <c r="R88" s="185">
        <f>Q88*H88</f>
        <v>0</v>
      </c>
      <c r="S88" s="185">
        <v>0</v>
      </c>
      <c r="T88" s="186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87" t="s">
        <v>371</v>
      </c>
      <c r="AT88" s="187" t="s">
        <v>137</v>
      </c>
      <c r="AU88" s="187" t="s">
        <v>83</v>
      </c>
      <c r="AY88" s="18" t="s">
        <v>135</v>
      </c>
      <c r="BE88" s="188">
        <f>IF(N88="základní",J88,0)</f>
        <v>0</v>
      </c>
      <c r="BF88" s="188">
        <f>IF(N88="snížená",J88,0)</f>
        <v>0</v>
      </c>
      <c r="BG88" s="188">
        <f>IF(N88="zákl. přenesená",J88,0)</f>
        <v>0</v>
      </c>
      <c r="BH88" s="188">
        <f>IF(N88="sníž. přenesená",J88,0)</f>
        <v>0</v>
      </c>
      <c r="BI88" s="188">
        <f>IF(N88="nulová",J88,0)</f>
        <v>0</v>
      </c>
      <c r="BJ88" s="18" t="s">
        <v>80</v>
      </c>
      <c r="BK88" s="188">
        <f>ROUND(I88*H88,2)</f>
        <v>0</v>
      </c>
      <c r="BL88" s="18" t="s">
        <v>371</v>
      </c>
      <c r="BM88" s="187" t="s">
        <v>869</v>
      </c>
    </row>
    <row r="89" spans="1:65" s="2" customFormat="1">
      <c r="A89" s="35"/>
      <c r="B89" s="36"/>
      <c r="C89" s="37"/>
      <c r="D89" s="189" t="s">
        <v>144</v>
      </c>
      <c r="E89" s="37"/>
      <c r="F89" s="190" t="s">
        <v>870</v>
      </c>
      <c r="G89" s="37"/>
      <c r="H89" s="37"/>
      <c r="I89" s="191"/>
      <c r="J89" s="37"/>
      <c r="K89" s="37"/>
      <c r="L89" s="40"/>
      <c r="M89" s="192"/>
      <c r="N89" s="193"/>
      <c r="O89" s="65"/>
      <c r="P89" s="65"/>
      <c r="Q89" s="65"/>
      <c r="R89" s="65"/>
      <c r="S89" s="65"/>
      <c r="T89" s="66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8" t="s">
        <v>144</v>
      </c>
      <c r="AU89" s="18" t="s">
        <v>83</v>
      </c>
    </row>
    <row r="90" spans="1:65" s="2" customFormat="1" ht="54">
      <c r="A90" s="35"/>
      <c r="B90" s="36"/>
      <c r="C90" s="37"/>
      <c r="D90" s="196" t="s">
        <v>871</v>
      </c>
      <c r="E90" s="37"/>
      <c r="F90" s="244" t="s">
        <v>872</v>
      </c>
      <c r="G90" s="37"/>
      <c r="H90" s="37"/>
      <c r="I90" s="191"/>
      <c r="J90" s="37"/>
      <c r="K90" s="37"/>
      <c r="L90" s="40"/>
      <c r="M90" s="192"/>
      <c r="N90" s="193"/>
      <c r="O90" s="65"/>
      <c r="P90" s="65"/>
      <c r="Q90" s="65"/>
      <c r="R90" s="65"/>
      <c r="S90" s="65"/>
      <c r="T90" s="66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871</v>
      </c>
      <c r="AU90" s="18" t="s">
        <v>83</v>
      </c>
    </row>
    <row r="91" spans="1:65" s="2" customFormat="1" ht="16.5" customHeight="1">
      <c r="A91" s="35"/>
      <c r="B91" s="36"/>
      <c r="C91" s="176" t="s">
        <v>83</v>
      </c>
      <c r="D91" s="176" t="s">
        <v>137</v>
      </c>
      <c r="E91" s="177" t="s">
        <v>873</v>
      </c>
      <c r="F91" s="178" t="s">
        <v>874</v>
      </c>
      <c r="G91" s="179" t="s">
        <v>868</v>
      </c>
      <c r="H91" s="180">
        <v>1</v>
      </c>
      <c r="I91" s="181"/>
      <c r="J91" s="182">
        <f>ROUND(I91*H91,2)</f>
        <v>0</v>
      </c>
      <c r="K91" s="178" t="s">
        <v>141</v>
      </c>
      <c r="L91" s="40"/>
      <c r="M91" s="183" t="s">
        <v>19</v>
      </c>
      <c r="N91" s="184" t="s">
        <v>43</v>
      </c>
      <c r="O91" s="65"/>
      <c r="P91" s="185">
        <f>O91*H91</f>
        <v>0</v>
      </c>
      <c r="Q91" s="185">
        <v>0</v>
      </c>
      <c r="R91" s="185">
        <f>Q91*H91</f>
        <v>0</v>
      </c>
      <c r="S91" s="185">
        <v>0</v>
      </c>
      <c r="T91" s="186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7" t="s">
        <v>371</v>
      </c>
      <c r="AT91" s="187" t="s">
        <v>137</v>
      </c>
      <c r="AU91" s="187" t="s">
        <v>83</v>
      </c>
      <c r="AY91" s="18" t="s">
        <v>135</v>
      </c>
      <c r="BE91" s="188">
        <f>IF(N91="základní",J91,0)</f>
        <v>0</v>
      </c>
      <c r="BF91" s="188">
        <f>IF(N91="snížená",J91,0)</f>
        <v>0</v>
      </c>
      <c r="BG91" s="188">
        <f>IF(N91="zákl. přenesená",J91,0)</f>
        <v>0</v>
      </c>
      <c r="BH91" s="188">
        <f>IF(N91="sníž. přenesená",J91,0)</f>
        <v>0</v>
      </c>
      <c r="BI91" s="188">
        <f>IF(N91="nulová",J91,0)</f>
        <v>0</v>
      </c>
      <c r="BJ91" s="18" t="s">
        <v>80</v>
      </c>
      <c r="BK91" s="188">
        <f>ROUND(I91*H91,2)</f>
        <v>0</v>
      </c>
      <c r="BL91" s="18" t="s">
        <v>371</v>
      </c>
      <c r="BM91" s="187" t="s">
        <v>875</v>
      </c>
    </row>
    <row r="92" spans="1:65" s="2" customFormat="1">
      <c r="A92" s="35"/>
      <c r="B92" s="36"/>
      <c r="C92" s="37"/>
      <c r="D92" s="189" t="s">
        <v>144</v>
      </c>
      <c r="E92" s="37"/>
      <c r="F92" s="190" t="s">
        <v>876</v>
      </c>
      <c r="G92" s="37"/>
      <c r="H92" s="37"/>
      <c r="I92" s="191"/>
      <c r="J92" s="37"/>
      <c r="K92" s="37"/>
      <c r="L92" s="40"/>
      <c r="M92" s="192"/>
      <c r="N92" s="193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144</v>
      </c>
      <c r="AU92" s="18" t="s">
        <v>83</v>
      </c>
    </row>
    <row r="93" spans="1:65" s="2" customFormat="1" ht="36">
      <c r="A93" s="35"/>
      <c r="B93" s="36"/>
      <c r="C93" s="37"/>
      <c r="D93" s="196" t="s">
        <v>871</v>
      </c>
      <c r="E93" s="37"/>
      <c r="F93" s="244" t="s">
        <v>877</v>
      </c>
      <c r="G93" s="37"/>
      <c r="H93" s="37"/>
      <c r="I93" s="191"/>
      <c r="J93" s="37"/>
      <c r="K93" s="37"/>
      <c r="L93" s="40"/>
      <c r="M93" s="192"/>
      <c r="N93" s="193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871</v>
      </c>
      <c r="AU93" s="18" t="s">
        <v>83</v>
      </c>
    </row>
    <row r="94" spans="1:65" s="13" customFormat="1">
      <c r="B94" s="194"/>
      <c r="C94" s="195"/>
      <c r="D94" s="196" t="s">
        <v>146</v>
      </c>
      <c r="E94" s="197" t="s">
        <v>19</v>
      </c>
      <c r="F94" s="198" t="s">
        <v>878</v>
      </c>
      <c r="G94" s="195"/>
      <c r="H94" s="197" t="s">
        <v>19</v>
      </c>
      <c r="I94" s="199"/>
      <c r="J94" s="195"/>
      <c r="K94" s="195"/>
      <c r="L94" s="200"/>
      <c r="M94" s="201"/>
      <c r="N94" s="202"/>
      <c r="O94" s="202"/>
      <c r="P94" s="202"/>
      <c r="Q94" s="202"/>
      <c r="R94" s="202"/>
      <c r="S94" s="202"/>
      <c r="T94" s="203"/>
      <c r="AT94" s="204" t="s">
        <v>146</v>
      </c>
      <c r="AU94" s="204" t="s">
        <v>83</v>
      </c>
      <c r="AV94" s="13" t="s">
        <v>80</v>
      </c>
      <c r="AW94" s="13" t="s">
        <v>33</v>
      </c>
      <c r="AX94" s="13" t="s">
        <v>72</v>
      </c>
      <c r="AY94" s="204" t="s">
        <v>135</v>
      </c>
    </row>
    <row r="95" spans="1:65" s="14" customFormat="1">
      <c r="B95" s="205"/>
      <c r="C95" s="206"/>
      <c r="D95" s="196" t="s">
        <v>146</v>
      </c>
      <c r="E95" s="207" t="s">
        <v>19</v>
      </c>
      <c r="F95" s="208" t="s">
        <v>535</v>
      </c>
      <c r="G95" s="206"/>
      <c r="H95" s="209">
        <v>1</v>
      </c>
      <c r="I95" s="210"/>
      <c r="J95" s="206"/>
      <c r="K95" s="206"/>
      <c r="L95" s="211"/>
      <c r="M95" s="212"/>
      <c r="N95" s="213"/>
      <c r="O95" s="213"/>
      <c r="P95" s="213"/>
      <c r="Q95" s="213"/>
      <c r="R95" s="213"/>
      <c r="S95" s="213"/>
      <c r="T95" s="214"/>
      <c r="AT95" s="215" t="s">
        <v>146</v>
      </c>
      <c r="AU95" s="215" t="s">
        <v>83</v>
      </c>
      <c r="AV95" s="14" t="s">
        <v>83</v>
      </c>
      <c r="AW95" s="14" t="s">
        <v>33</v>
      </c>
      <c r="AX95" s="14" t="s">
        <v>72</v>
      </c>
      <c r="AY95" s="215" t="s">
        <v>135</v>
      </c>
    </row>
    <row r="96" spans="1:65" s="15" customFormat="1">
      <c r="B96" s="216"/>
      <c r="C96" s="217"/>
      <c r="D96" s="196" t="s">
        <v>146</v>
      </c>
      <c r="E96" s="218" t="s">
        <v>19</v>
      </c>
      <c r="F96" s="219" t="s">
        <v>149</v>
      </c>
      <c r="G96" s="217"/>
      <c r="H96" s="220">
        <v>1</v>
      </c>
      <c r="I96" s="221"/>
      <c r="J96" s="217"/>
      <c r="K96" s="217"/>
      <c r="L96" s="222"/>
      <c r="M96" s="223"/>
      <c r="N96" s="224"/>
      <c r="O96" s="224"/>
      <c r="P96" s="224"/>
      <c r="Q96" s="224"/>
      <c r="R96" s="224"/>
      <c r="S96" s="224"/>
      <c r="T96" s="225"/>
      <c r="AT96" s="226" t="s">
        <v>146</v>
      </c>
      <c r="AU96" s="226" t="s">
        <v>83</v>
      </c>
      <c r="AV96" s="15" t="s">
        <v>142</v>
      </c>
      <c r="AW96" s="15" t="s">
        <v>33</v>
      </c>
      <c r="AX96" s="15" t="s">
        <v>80</v>
      </c>
      <c r="AY96" s="226" t="s">
        <v>135</v>
      </c>
    </row>
    <row r="97" spans="1:65" s="2" customFormat="1" ht="16.5" customHeight="1">
      <c r="A97" s="35"/>
      <c r="B97" s="36"/>
      <c r="C97" s="176" t="s">
        <v>157</v>
      </c>
      <c r="D97" s="176" t="s">
        <v>137</v>
      </c>
      <c r="E97" s="177" t="s">
        <v>879</v>
      </c>
      <c r="F97" s="178" t="s">
        <v>880</v>
      </c>
      <c r="G97" s="179" t="s">
        <v>868</v>
      </c>
      <c r="H97" s="180">
        <v>1</v>
      </c>
      <c r="I97" s="181"/>
      <c r="J97" s="182">
        <f>ROUND(I97*H97,2)</f>
        <v>0</v>
      </c>
      <c r="K97" s="178" t="s">
        <v>141</v>
      </c>
      <c r="L97" s="40"/>
      <c r="M97" s="183" t="s">
        <v>19</v>
      </c>
      <c r="N97" s="184" t="s">
        <v>43</v>
      </c>
      <c r="O97" s="65"/>
      <c r="P97" s="185">
        <f>O97*H97</f>
        <v>0</v>
      </c>
      <c r="Q97" s="185">
        <v>0</v>
      </c>
      <c r="R97" s="185">
        <f>Q97*H97</f>
        <v>0</v>
      </c>
      <c r="S97" s="185">
        <v>0</v>
      </c>
      <c r="T97" s="186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7" t="s">
        <v>371</v>
      </c>
      <c r="AT97" s="187" t="s">
        <v>137</v>
      </c>
      <c r="AU97" s="187" t="s">
        <v>83</v>
      </c>
      <c r="AY97" s="18" t="s">
        <v>135</v>
      </c>
      <c r="BE97" s="188">
        <f>IF(N97="základní",J97,0)</f>
        <v>0</v>
      </c>
      <c r="BF97" s="188">
        <f>IF(N97="snížená",J97,0)</f>
        <v>0</v>
      </c>
      <c r="BG97" s="188">
        <f>IF(N97="zákl. přenesená",J97,0)</f>
        <v>0</v>
      </c>
      <c r="BH97" s="188">
        <f>IF(N97="sníž. přenesená",J97,0)</f>
        <v>0</v>
      </c>
      <c r="BI97" s="188">
        <f>IF(N97="nulová",J97,0)</f>
        <v>0</v>
      </c>
      <c r="BJ97" s="18" t="s">
        <v>80</v>
      </c>
      <c r="BK97" s="188">
        <f>ROUND(I97*H97,2)</f>
        <v>0</v>
      </c>
      <c r="BL97" s="18" t="s">
        <v>371</v>
      </c>
      <c r="BM97" s="187" t="s">
        <v>881</v>
      </c>
    </row>
    <row r="98" spans="1:65" s="2" customFormat="1">
      <c r="A98" s="35"/>
      <c r="B98" s="36"/>
      <c r="C98" s="37"/>
      <c r="D98" s="189" t="s">
        <v>144</v>
      </c>
      <c r="E98" s="37"/>
      <c r="F98" s="190" t="s">
        <v>882</v>
      </c>
      <c r="G98" s="37"/>
      <c r="H98" s="37"/>
      <c r="I98" s="191"/>
      <c r="J98" s="37"/>
      <c r="K98" s="37"/>
      <c r="L98" s="40"/>
      <c r="M98" s="192"/>
      <c r="N98" s="193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144</v>
      </c>
      <c r="AU98" s="18" t="s">
        <v>83</v>
      </c>
    </row>
    <row r="99" spans="1:65" s="13" customFormat="1">
      <c r="B99" s="194"/>
      <c r="C99" s="195"/>
      <c r="D99" s="196" t="s">
        <v>146</v>
      </c>
      <c r="E99" s="197" t="s">
        <v>19</v>
      </c>
      <c r="F99" s="198" t="s">
        <v>883</v>
      </c>
      <c r="G99" s="195"/>
      <c r="H99" s="197" t="s">
        <v>19</v>
      </c>
      <c r="I99" s="199"/>
      <c r="J99" s="195"/>
      <c r="K99" s="195"/>
      <c r="L99" s="200"/>
      <c r="M99" s="201"/>
      <c r="N99" s="202"/>
      <c r="O99" s="202"/>
      <c r="P99" s="202"/>
      <c r="Q99" s="202"/>
      <c r="R99" s="202"/>
      <c r="S99" s="202"/>
      <c r="T99" s="203"/>
      <c r="AT99" s="204" t="s">
        <v>146</v>
      </c>
      <c r="AU99" s="204" t="s">
        <v>83</v>
      </c>
      <c r="AV99" s="13" t="s">
        <v>80</v>
      </c>
      <c r="AW99" s="13" t="s">
        <v>33</v>
      </c>
      <c r="AX99" s="13" t="s">
        <v>72</v>
      </c>
      <c r="AY99" s="204" t="s">
        <v>135</v>
      </c>
    </row>
    <row r="100" spans="1:65" s="14" customFormat="1">
      <c r="B100" s="205"/>
      <c r="C100" s="206"/>
      <c r="D100" s="196" t="s">
        <v>146</v>
      </c>
      <c r="E100" s="207" t="s">
        <v>19</v>
      </c>
      <c r="F100" s="208" t="s">
        <v>80</v>
      </c>
      <c r="G100" s="206"/>
      <c r="H100" s="209">
        <v>1</v>
      </c>
      <c r="I100" s="210"/>
      <c r="J100" s="206"/>
      <c r="K100" s="206"/>
      <c r="L100" s="211"/>
      <c r="M100" s="212"/>
      <c r="N100" s="213"/>
      <c r="O100" s="213"/>
      <c r="P100" s="213"/>
      <c r="Q100" s="213"/>
      <c r="R100" s="213"/>
      <c r="S100" s="213"/>
      <c r="T100" s="214"/>
      <c r="AT100" s="215" t="s">
        <v>146</v>
      </c>
      <c r="AU100" s="215" t="s">
        <v>83</v>
      </c>
      <c r="AV100" s="14" t="s">
        <v>83</v>
      </c>
      <c r="AW100" s="14" t="s">
        <v>33</v>
      </c>
      <c r="AX100" s="14" t="s">
        <v>72</v>
      </c>
      <c r="AY100" s="215" t="s">
        <v>135</v>
      </c>
    </row>
    <row r="101" spans="1:65" s="15" customFormat="1">
      <c r="B101" s="216"/>
      <c r="C101" s="217"/>
      <c r="D101" s="196" t="s">
        <v>146</v>
      </c>
      <c r="E101" s="218" t="s">
        <v>19</v>
      </c>
      <c r="F101" s="219" t="s">
        <v>149</v>
      </c>
      <c r="G101" s="217"/>
      <c r="H101" s="220">
        <v>1</v>
      </c>
      <c r="I101" s="221"/>
      <c r="J101" s="217"/>
      <c r="K101" s="217"/>
      <c r="L101" s="222"/>
      <c r="M101" s="223"/>
      <c r="N101" s="224"/>
      <c r="O101" s="224"/>
      <c r="P101" s="224"/>
      <c r="Q101" s="224"/>
      <c r="R101" s="224"/>
      <c r="S101" s="224"/>
      <c r="T101" s="225"/>
      <c r="AT101" s="226" t="s">
        <v>146</v>
      </c>
      <c r="AU101" s="226" t="s">
        <v>83</v>
      </c>
      <c r="AV101" s="15" t="s">
        <v>142</v>
      </c>
      <c r="AW101" s="15" t="s">
        <v>33</v>
      </c>
      <c r="AX101" s="15" t="s">
        <v>80</v>
      </c>
      <c r="AY101" s="226" t="s">
        <v>135</v>
      </c>
    </row>
    <row r="102" spans="1:65" s="2" customFormat="1" ht="16.5" customHeight="1">
      <c r="A102" s="35"/>
      <c r="B102" s="36"/>
      <c r="C102" s="176" t="s">
        <v>142</v>
      </c>
      <c r="D102" s="176" t="s">
        <v>137</v>
      </c>
      <c r="E102" s="177" t="s">
        <v>884</v>
      </c>
      <c r="F102" s="178" t="s">
        <v>885</v>
      </c>
      <c r="G102" s="179" t="s">
        <v>868</v>
      </c>
      <c r="H102" s="180">
        <v>1</v>
      </c>
      <c r="I102" s="181"/>
      <c r="J102" s="182">
        <f>ROUND(I102*H102,2)</f>
        <v>0</v>
      </c>
      <c r="K102" s="178" t="s">
        <v>141</v>
      </c>
      <c r="L102" s="40"/>
      <c r="M102" s="183" t="s">
        <v>19</v>
      </c>
      <c r="N102" s="184" t="s">
        <v>43</v>
      </c>
      <c r="O102" s="65"/>
      <c r="P102" s="185">
        <f>O102*H102</f>
        <v>0</v>
      </c>
      <c r="Q102" s="185">
        <v>0</v>
      </c>
      <c r="R102" s="185">
        <f>Q102*H102</f>
        <v>0</v>
      </c>
      <c r="S102" s="185">
        <v>0</v>
      </c>
      <c r="T102" s="186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7" t="s">
        <v>371</v>
      </c>
      <c r="AT102" s="187" t="s">
        <v>137</v>
      </c>
      <c r="AU102" s="187" t="s">
        <v>83</v>
      </c>
      <c r="AY102" s="18" t="s">
        <v>135</v>
      </c>
      <c r="BE102" s="188">
        <f>IF(N102="základní",J102,0)</f>
        <v>0</v>
      </c>
      <c r="BF102" s="188">
        <f>IF(N102="snížená",J102,0)</f>
        <v>0</v>
      </c>
      <c r="BG102" s="188">
        <f>IF(N102="zákl. přenesená",J102,0)</f>
        <v>0</v>
      </c>
      <c r="BH102" s="188">
        <f>IF(N102="sníž. přenesená",J102,0)</f>
        <v>0</v>
      </c>
      <c r="BI102" s="188">
        <f>IF(N102="nulová",J102,0)</f>
        <v>0</v>
      </c>
      <c r="BJ102" s="18" t="s">
        <v>80</v>
      </c>
      <c r="BK102" s="188">
        <f>ROUND(I102*H102,2)</f>
        <v>0</v>
      </c>
      <c r="BL102" s="18" t="s">
        <v>371</v>
      </c>
      <c r="BM102" s="187" t="s">
        <v>886</v>
      </c>
    </row>
    <row r="103" spans="1:65" s="2" customFormat="1">
      <c r="A103" s="35"/>
      <c r="B103" s="36"/>
      <c r="C103" s="37"/>
      <c r="D103" s="189" t="s">
        <v>144</v>
      </c>
      <c r="E103" s="37"/>
      <c r="F103" s="190" t="s">
        <v>887</v>
      </c>
      <c r="G103" s="37"/>
      <c r="H103" s="37"/>
      <c r="I103" s="191"/>
      <c r="J103" s="37"/>
      <c r="K103" s="37"/>
      <c r="L103" s="40"/>
      <c r="M103" s="192"/>
      <c r="N103" s="193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144</v>
      </c>
      <c r="AU103" s="18" t="s">
        <v>83</v>
      </c>
    </row>
    <row r="104" spans="1:65" s="2" customFormat="1" ht="45">
      <c r="A104" s="35"/>
      <c r="B104" s="36"/>
      <c r="C104" s="37"/>
      <c r="D104" s="196" t="s">
        <v>871</v>
      </c>
      <c r="E104" s="37"/>
      <c r="F104" s="244" t="s">
        <v>888</v>
      </c>
      <c r="G104" s="37"/>
      <c r="H104" s="37"/>
      <c r="I104" s="191"/>
      <c r="J104" s="37"/>
      <c r="K104" s="37"/>
      <c r="L104" s="40"/>
      <c r="M104" s="192"/>
      <c r="N104" s="193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871</v>
      </c>
      <c r="AU104" s="18" t="s">
        <v>83</v>
      </c>
    </row>
    <row r="105" spans="1:65" s="2" customFormat="1" ht="16.5" customHeight="1">
      <c r="A105" s="35"/>
      <c r="B105" s="36"/>
      <c r="C105" s="176" t="s">
        <v>170</v>
      </c>
      <c r="D105" s="176" t="s">
        <v>137</v>
      </c>
      <c r="E105" s="177" t="s">
        <v>889</v>
      </c>
      <c r="F105" s="178" t="s">
        <v>890</v>
      </c>
      <c r="G105" s="179" t="s">
        <v>868</v>
      </c>
      <c r="H105" s="180">
        <v>1</v>
      </c>
      <c r="I105" s="181"/>
      <c r="J105" s="182">
        <f>ROUND(I105*H105,2)</f>
        <v>0</v>
      </c>
      <c r="K105" s="178" t="s">
        <v>141</v>
      </c>
      <c r="L105" s="40"/>
      <c r="M105" s="183" t="s">
        <v>19</v>
      </c>
      <c r="N105" s="184" t="s">
        <v>43</v>
      </c>
      <c r="O105" s="65"/>
      <c r="P105" s="185">
        <f>O105*H105</f>
        <v>0</v>
      </c>
      <c r="Q105" s="185">
        <v>0</v>
      </c>
      <c r="R105" s="185">
        <f>Q105*H105</f>
        <v>0</v>
      </c>
      <c r="S105" s="185">
        <v>0</v>
      </c>
      <c r="T105" s="186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7" t="s">
        <v>371</v>
      </c>
      <c r="AT105" s="187" t="s">
        <v>137</v>
      </c>
      <c r="AU105" s="187" t="s">
        <v>83</v>
      </c>
      <c r="AY105" s="18" t="s">
        <v>135</v>
      </c>
      <c r="BE105" s="188">
        <f>IF(N105="základní",J105,0)</f>
        <v>0</v>
      </c>
      <c r="BF105" s="188">
        <f>IF(N105="snížená",J105,0)</f>
        <v>0</v>
      </c>
      <c r="BG105" s="188">
        <f>IF(N105="zákl. přenesená",J105,0)</f>
        <v>0</v>
      </c>
      <c r="BH105" s="188">
        <f>IF(N105="sníž. přenesená",J105,0)</f>
        <v>0</v>
      </c>
      <c r="BI105" s="188">
        <f>IF(N105="nulová",J105,0)</f>
        <v>0</v>
      </c>
      <c r="BJ105" s="18" t="s">
        <v>80</v>
      </c>
      <c r="BK105" s="188">
        <f>ROUND(I105*H105,2)</f>
        <v>0</v>
      </c>
      <c r="BL105" s="18" t="s">
        <v>371</v>
      </c>
      <c r="BM105" s="187" t="s">
        <v>891</v>
      </c>
    </row>
    <row r="106" spans="1:65" s="2" customFormat="1">
      <c r="A106" s="35"/>
      <c r="B106" s="36"/>
      <c r="C106" s="37"/>
      <c r="D106" s="189" t="s">
        <v>144</v>
      </c>
      <c r="E106" s="37"/>
      <c r="F106" s="190" t="s">
        <v>892</v>
      </c>
      <c r="G106" s="37"/>
      <c r="H106" s="37"/>
      <c r="I106" s="191"/>
      <c r="J106" s="37"/>
      <c r="K106" s="37"/>
      <c r="L106" s="40"/>
      <c r="M106" s="192"/>
      <c r="N106" s="193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144</v>
      </c>
      <c r="AU106" s="18" t="s">
        <v>83</v>
      </c>
    </row>
    <row r="107" spans="1:65" s="2" customFormat="1" ht="36">
      <c r="A107" s="35"/>
      <c r="B107" s="36"/>
      <c r="C107" s="37"/>
      <c r="D107" s="196" t="s">
        <v>871</v>
      </c>
      <c r="E107" s="37"/>
      <c r="F107" s="244" t="s">
        <v>893</v>
      </c>
      <c r="G107" s="37"/>
      <c r="H107" s="37"/>
      <c r="I107" s="191"/>
      <c r="J107" s="37"/>
      <c r="K107" s="37"/>
      <c r="L107" s="40"/>
      <c r="M107" s="192"/>
      <c r="N107" s="193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871</v>
      </c>
      <c r="AU107" s="18" t="s">
        <v>83</v>
      </c>
    </row>
    <row r="108" spans="1:65" s="13" customFormat="1">
      <c r="B108" s="194"/>
      <c r="C108" s="195"/>
      <c r="D108" s="196" t="s">
        <v>146</v>
      </c>
      <c r="E108" s="197" t="s">
        <v>19</v>
      </c>
      <c r="F108" s="198" t="s">
        <v>894</v>
      </c>
      <c r="G108" s="195"/>
      <c r="H108" s="197" t="s">
        <v>19</v>
      </c>
      <c r="I108" s="199"/>
      <c r="J108" s="195"/>
      <c r="K108" s="195"/>
      <c r="L108" s="200"/>
      <c r="M108" s="201"/>
      <c r="N108" s="202"/>
      <c r="O108" s="202"/>
      <c r="P108" s="202"/>
      <c r="Q108" s="202"/>
      <c r="R108" s="202"/>
      <c r="S108" s="202"/>
      <c r="T108" s="203"/>
      <c r="AT108" s="204" t="s">
        <v>146</v>
      </c>
      <c r="AU108" s="204" t="s">
        <v>83</v>
      </c>
      <c r="AV108" s="13" t="s">
        <v>80</v>
      </c>
      <c r="AW108" s="13" t="s">
        <v>33</v>
      </c>
      <c r="AX108" s="13" t="s">
        <v>72</v>
      </c>
      <c r="AY108" s="204" t="s">
        <v>135</v>
      </c>
    </row>
    <row r="109" spans="1:65" s="14" customFormat="1">
      <c r="B109" s="205"/>
      <c r="C109" s="206"/>
      <c r="D109" s="196" t="s">
        <v>146</v>
      </c>
      <c r="E109" s="207" t="s">
        <v>19</v>
      </c>
      <c r="F109" s="208" t="s">
        <v>80</v>
      </c>
      <c r="G109" s="206"/>
      <c r="H109" s="209">
        <v>1</v>
      </c>
      <c r="I109" s="210"/>
      <c r="J109" s="206"/>
      <c r="K109" s="206"/>
      <c r="L109" s="211"/>
      <c r="M109" s="212"/>
      <c r="N109" s="213"/>
      <c r="O109" s="213"/>
      <c r="P109" s="213"/>
      <c r="Q109" s="213"/>
      <c r="R109" s="213"/>
      <c r="S109" s="213"/>
      <c r="T109" s="214"/>
      <c r="AT109" s="215" t="s">
        <v>146</v>
      </c>
      <c r="AU109" s="215" t="s">
        <v>83</v>
      </c>
      <c r="AV109" s="14" t="s">
        <v>83</v>
      </c>
      <c r="AW109" s="14" t="s">
        <v>33</v>
      </c>
      <c r="AX109" s="14" t="s">
        <v>72</v>
      </c>
      <c r="AY109" s="215" t="s">
        <v>135</v>
      </c>
    </row>
    <row r="110" spans="1:65" s="15" customFormat="1">
      <c r="B110" s="216"/>
      <c r="C110" s="217"/>
      <c r="D110" s="196" t="s">
        <v>146</v>
      </c>
      <c r="E110" s="218" t="s">
        <v>19</v>
      </c>
      <c r="F110" s="219" t="s">
        <v>149</v>
      </c>
      <c r="G110" s="217"/>
      <c r="H110" s="220">
        <v>1</v>
      </c>
      <c r="I110" s="221"/>
      <c r="J110" s="217"/>
      <c r="K110" s="217"/>
      <c r="L110" s="222"/>
      <c r="M110" s="223"/>
      <c r="N110" s="224"/>
      <c r="O110" s="224"/>
      <c r="P110" s="224"/>
      <c r="Q110" s="224"/>
      <c r="R110" s="224"/>
      <c r="S110" s="224"/>
      <c r="T110" s="225"/>
      <c r="AT110" s="226" t="s">
        <v>146</v>
      </c>
      <c r="AU110" s="226" t="s">
        <v>83</v>
      </c>
      <c r="AV110" s="15" t="s">
        <v>142</v>
      </c>
      <c r="AW110" s="15" t="s">
        <v>33</v>
      </c>
      <c r="AX110" s="15" t="s">
        <v>80</v>
      </c>
      <c r="AY110" s="226" t="s">
        <v>135</v>
      </c>
    </row>
    <row r="111" spans="1:65" s="2" customFormat="1" ht="16.5" customHeight="1">
      <c r="A111" s="35"/>
      <c r="B111" s="36"/>
      <c r="C111" s="176" t="s">
        <v>177</v>
      </c>
      <c r="D111" s="176" t="s">
        <v>137</v>
      </c>
      <c r="E111" s="177" t="s">
        <v>889</v>
      </c>
      <c r="F111" s="178" t="s">
        <v>890</v>
      </c>
      <c r="G111" s="179" t="s">
        <v>868</v>
      </c>
      <c r="H111" s="180">
        <v>2</v>
      </c>
      <c r="I111" s="181"/>
      <c r="J111" s="182">
        <f>ROUND(I111*H111,2)</f>
        <v>0</v>
      </c>
      <c r="K111" s="178" t="s">
        <v>141</v>
      </c>
      <c r="L111" s="40"/>
      <c r="M111" s="183" t="s">
        <v>19</v>
      </c>
      <c r="N111" s="184" t="s">
        <v>43</v>
      </c>
      <c r="O111" s="65"/>
      <c r="P111" s="185">
        <f>O111*H111</f>
        <v>0</v>
      </c>
      <c r="Q111" s="185">
        <v>0</v>
      </c>
      <c r="R111" s="185">
        <f>Q111*H111</f>
        <v>0</v>
      </c>
      <c r="S111" s="185">
        <v>0</v>
      </c>
      <c r="T111" s="186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87" t="s">
        <v>371</v>
      </c>
      <c r="AT111" s="187" t="s">
        <v>137</v>
      </c>
      <c r="AU111" s="187" t="s">
        <v>83</v>
      </c>
      <c r="AY111" s="18" t="s">
        <v>135</v>
      </c>
      <c r="BE111" s="188">
        <f>IF(N111="základní",J111,0)</f>
        <v>0</v>
      </c>
      <c r="BF111" s="188">
        <f>IF(N111="snížená",J111,0)</f>
        <v>0</v>
      </c>
      <c r="BG111" s="188">
        <f>IF(N111="zákl. přenesená",J111,0)</f>
        <v>0</v>
      </c>
      <c r="BH111" s="188">
        <f>IF(N111="sníž. přenesená",J111,0)</f>
        <v>0</v>
      </c>
      <c r="BI111" s="188">
        <f>IF(N111="nulová",J111,0)</f>
        <v>0</v>
      </c>
      <c r="BJ111" s="18" t="s">
        <v>80</v>
      </c>
      <c r="BK111" s="188">
        <f>ROUND(I111*H111,2)</f>
        <v>0</v>
      </c>
      <c r="BL111" s="18" t="s">
        <v>371</v>
      </c>
      <c r="BM111" s="187" t="s">
        <v>895</v>
      </c>
    </row>
    <row r="112" spans="1:65" s="2" customFormat="1">
      <c r="A112" s="35"/>
      <c r="B112" s="36"/>
      <c r="C112" s="37"/>
      <c r="D112" s="189" t="s">
        <v>144</v>
      </c>
      <c r="E112" s="37"/>
      <c r="F112" s="190" t="s">
        <v>892</v>
      </c>
      <c r="G112" s="37"/>
      <c r="H112" s="37"/>
      <c r="I112" s="191"/>
      <c r="J112" s="37"/>
      <c r="K112" s="37"/>
      <c r="L112" s="40"/>
      <c r="M112" s="192"/>
      <c r="N112" s="193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144</v>
      </c>
      <c r="AU112" s="18" t="s">
        <v>83</v>
      </c>
    </row>
    <row r="113" spans="1:65" s="13" customFormat="1">
      <c r="B113" s="194"/>
      <c r="C113" s="195"/>
      <c r="D113" s="196" t="s">
        <v>146</v>
      </c>
      <c r="E113" s="197" t="s">
        <v>19</v>
      </c>
      <c r="F113" s="198" t="s">
        <v>896</v>
      </c>
      <c r="G113" s="195"/>
      <c r="H113" s="197" t="s">
        <v>19</v>
      </c>
      <c r="I113" s="199"/>
      <c r="J113" s="195"/>
      <c r="K113" s="195"/>
      <c r="L113" s="200"/>
      <c r="M113" s="201"/>
      <c r="N113" s="202"/>
      <c r="O113" s="202"/>
      <c r="P113" s="202"/>
      <c r="Q113" s="202"/>
      <c r="R113" s="202"/>
      <c r="S113" s="202"/>
      <c r="T113" s="203"/>
      <c r="AT113" s="204" t="s">
        <v>146</v>
      </c>
      <c r="AU113" s="204" t="s">
        <v>83</v>
      </c>
      <c r="AV113" s="13" t="s">
        <v>80</v>
      </c>
      <c r="AW113" s="13" t="s">
        <v>33</v>
      </c>
      <c r="AX113" s="13" t="s">
        <v>72</v>
      </c>
      <c r="AY113" s="204" t="s">
        <v>135</v>
      </c>
    </row>
    <row r="114" spans="1:65" s="14" customFormat="1">
      <c r="B114" s="205"/>
      <c r="C114" s="206"/>
      <c r="D114" s="196" t="s">
        <v>146</v>
      </c>
      <c r="E114" s="207" t="s">
        <v>19</v>
      </c>
      <c r="F114" s="208" t="s">
        <v>83</v>
      </c>
      <c r="G114" s="206"/>
      <c r="H114" s="209">
        <v>2</v>
      </c>
      <c r="I114" s="210"/>
      <c r="J114" s="206"/>
      <c r="K114" s="206"/>
      <c r="L114" s="211"/>
      <c r="M114" s="212"/>
      <c r="N114" s="213"/>
      <c r="O114" s="213"/>
      <c r="P114" s="213"/>
      <c r="Q114" s="213"/>
      <c r="R114" s="213"/>
      <c r="S114" s="213"/>
      <c r="T114" s="214"/>
      <c r="AT114" s="215" t="s">
        <v>146</v>
      </c>
      <c r="AU114" s="215" t="s">
        <v>83</v>
      </c>
      <c r="AV114" s="14" t="s">
        <v>83</v>
      </c>
      <c r="AW114" s="14" t="s">
        <v>33</v>
      </c>
      <c r="AX114" s="14" t="s">
        <v>72</v>
      </c>
      <c r="AY114" s="215" t="s">
        <v>135</v>
      </c>
    </row>
    <row r="115" spans="1:65" s="15" customFormat="1">
      <c r="B115" s="216"/>
      <c r="C115" s="217"/>
      <c r="D115" s="196" t="s">
        <v>146</v>
      </c>
      <c r="E115" s="218" t="s">
        <v>19</v>
      </c>
      <c r="F115" s="219" t="s">
        <v>149</v>
      </c>
      <c r="G115" s="217"/>
      <c r="H115" s="220">
        <v>2</v>
      </c>
      <c r="I115" s="221"/>
      <c r="J115" s="217"/>
      <c r="K115" s="217"/>
      <c r="L115" s="222"/>
      <c r="M115" s="223"/>
      <c r="N115" s="224"/>
      <c r="O115" s="224"/>
      <c r="P115" s="224"/>
      <c r="Q115" s="224"/>
      <c r="R115" s="224"/>
      <c r="S115" s="224"/>
      <c r="T115" s="225"/>
      <c r="AT115" s="226" t="s">
        <v>146</v>
      </c>
      <c r="AU115" s="226" t="s">
        <v>83</v>
      </c>
      <c r="AV115" s="15" t="s">
        <v>142</v>
      </c>
      <c r="AW115" s="15" t="s">
        <v>33</v>
      </c>
      <c r="AX115" s="15" t="s">
        <v>80</v>
      </c>
      <c r="AY115" s="226" t="s">
        <v>135</v>
      </c>
    </row>
    <row r="116" spans="1:65" s="12" customFormat="1" ht="22.75" customHeight="1">
      <c r="B116" s="160"/>
      <c r="C116" s="161"/>
      <c r="D116" s="162" t="s">
        <v>71</v>
      </c>
      <c r="E116" s="174" t="s">
        <v>897</v>
      </c>
      <c r="F116" s="174" t="s">
        <v>898</v>
      </c>
      <c r="G116" s="161"/>
      <c r="H116" s="161"/>
      <c r="I116" s="164"/>
      <c r="J116" s="175">
        <f>BK116</f>
        <v>0</v>
      </c>
      <c r="K116" s="161"/>
      <c r="L116" s="166"/>
      <c r="M116" s="167"/>
      <c r="N116" s="168"/>
      <c r="O116" s="168"/>
      <c r="P116" s="169">
        <f>SUM(P117:P119)</f>
        <v>0</v>
      </c>
      <c r="Q116" s="168"/>
      <c r="R116" s="169">
        <f>SUM(R117:R119)</f>
        <v>0</v>
      </c>
      <c r="S116" s="168"/>
      <c r="T116" s="170">
        <f>SUM(T117:T119)</f>
        <v>0</v>
      </c>
      <c r="AR116" s="171" t="s">
        <v>170</v>
      </c>
      <c r="AT116" s="172" t="s">
        <v>71</v>
      </c>
      <c r="AU116" s="172" t="s">
        <v>80</v>
      </c>
      <c r="AY116" s="171" t="s">
        <v>135</v>
      </c>
      <c r="BK116" s="173">
        <f>SUM(BK117:BK119)</f>
        <v>0</v>
      </c>
    </row>
    <row r="117" spans="1:65" s="2" customFormat="1" ht="16.5" customHeight="1">
      <c r="A117" s="35"/>
      <c r="B117" s="36"/>
      <c r="C117" s="176" t="s">
        <v>183</v>
      </c>
      <c r="D117" s="176" t="s">
        <v>137</v>
      </c>
      <c r="E117" s="177" t="s">
        <v>899</v>
      </c>
      <c r="F117" s="178" t="s">
        <v>898</v>
      </c>
      <c r="G117" s="179" t="s">
        <v>868</v>
      </c>
      <c r="H117" s="180">
        <v>1</v>
      </c>
      <c r="I117" s="181"/>
      <c r="J117" s="182">
        <f>ROUND(I117*H117,2)</f>
        <v>0</v>
      </c>
      <c r="K117" s="178" t="s">
        <v>141</v>
      </c>
      <c r="L117" s="40"/>
      <c r="M117" s="183" t="s">
        <v>19</v>
      </c>
      <c r="N117" s="184" t="s">
        <v>43</v>
      </c>
      <c r="O117" s="65"/>
      <c r="P117" s="185">
        <f>O117*H117</f>
        <v>0</v>
      </c>
      <c r="Q117" s="185">
        <v>0</v>
      </c>
      <c r="R117" s="185">
        <f>Q117*H117</f>
        <v>0</v>
      </c>
      <c r="S117" s="185">
        <v>0</v>
      </c>
      <c r="T117" s="186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87" t="s">
        <v>371</v>
      </c>
      <c r="AT117" s="187" t="s">
        <v>137</v>
      </c>
      <c r="AU117" s="187" t="s">
        <v>83</v>
      </c>
      <c r="AY117" s="18" t="s">
        <v>135</v>
      </c>
      <c r="BE117" s="188">
        <f>IF(N117="základní",J117,0)</f>
        <v>0</v>
      </c>
      <c r="BF117" s="188">
        <f>IF(N117="snížená",J117,0)</f>
        <v>0</v>
      </c>
      <c r="BG117" s="188">
        <f>IF(N117="zákl. přenesená",J117,0)</f>
        <v>0</v>
      </c>
      <c r="BH117" s="188">
        <f>IF(N117="sníž. přenesená",J117,0)</f>
        <v>0</v>
      </c>
      <c r="BI117" s="188">
        <f>IF(N117="nulová",J117,0)</f>
        <v>0</v>
      </c>
      <c r="BJ117" s="18" t="s">
        <v>80</v>
      </c>
      <c r="BK117" s="188">
        <f>ROUND(I117*H117,2)</f>
        <v>0</v>
      </c>
      <c r="BL117" s="18" t="s">
        <v>371</v>
      </c>
      <c r="BM117" s="187" t="s">
        <v>900</v>
      </c>
    </row>
    <row r="118" spans="1:65" s="2" customFormat="1">
      <c r="A118" s="35"/>
      <c r="B118" s="36"/>
      <c r="C118" s="37"/>
      <c r="D118" s="189" t="s">
        <v>144</v>
      </c>
      <c r="E118" s="37"/>
      <c r="F118" s="190" t="s">
        <v>901</v>
      </c>
      <c r="G118" s="37"/>
      <c r="H118" s="37"/>
      <c r="I118" s="191"/>
      <c r="J118" s="37"/>
      <c r="K118" s="37"/>
      <c r="L118" s="40"/>
      <c r="M118" s="192"/>
      <c r="N118" s="193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144</v>
      </c>
      <c r="AU118" s="18" t="s">
        <v>83</v>
      </c>
    </row>
    <row r="119" spans="1:65" s="2" customFormat="1" ht="18">
      <c r="A119" s="35"/>
      <c r="B119" s="36"/>
      <c r="C119" s="37"/>
      <c r="D119" s="196" t="s">
        <v>871</v>
      </c>
      <c r="E119" s="37"/>
      <c r="F119" s="244" t="s">
        <v>902</v>
      </c>
      <c r="G119" s="37"/>
      <c r="H119" s="37"/>
      <c r="I119" s="191"/>
      <c r="J119" s="37"/>
      <c r="K119" s="37"/>
      <c r="L119" s="40"/>
      <c r="M119" s="192"/>
      <c r="N119" s="193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871</v>
      </c>
      <c r="AU119" s="18" t="s">
        <v>83</v>
      </c>
    </row>
    <row r="120" spans="1:65" s="12" customFormat="1" ht="22.75" customHeight="1">
      <c r="B120" s="160"/>
      <c r="C120" s="161"/>
      <c r="D120" s="162" t="s">
        <v>71</v>
      </c>
      <c r="E120" s="174" t="s">
        <v>903</v>
      </c>
      <c r="F120" s="174" t="s">
        <v>904</v>
      </c>
      <c r="G120" s="161"/>
      <c r="H120" s="161"/>
      <c r="I120" s="164"/>
      <c r="J120" s="175">
        <f>BK120</f>
        <v>0</v>
      </c>
      <c r="K120" s="161"/>
      <c r="L120" s="166"/>
      <c r="M120" s="167"/>
      <c r="N120" s="168"/>
      <c r="O120" s="168"/>
      <c r="P120" s="169">
        <f>SUM(P121:P126)</f>
        <v>0</v>
      </c>
      <c r="Q120" s="168"/>
      <c r="R120" s="169">
        <f>SUM(R121:R126)</f>
        <v>0</v>
      </c>
      <c r="S120" s="168"/>
      <c r="T120" s="170">
        <f>SUM(T121:T126)</f>
        <v>0</v>
      </c>
      <c r="AR120" s="171" t="s">
        <v>170</v>
      </c>
      <c r="AT120" s="172" t="s">
        <v>71</v>
      </c>
      <c r="AU120" s="172" t="s">
        <v>80</v>
      </c>
      <c r="AY120" s="171" t="s">
        <v>135</v>
      </c>
      <c r="BK120" s="173">
        <f>SUM(BK121:BK126)</f>
        <v>0</v>
      </c>
    </row>
    <row r="121" spans="1:65" s="2" customFormat="1" ht="16.5" customHeight="1">
      <c r="A121" s="35"/>
      <c r="B121" s="36"/>
      <c r="C121" s="176" t="s">
        <v>189</v>
      </c>
      <c r="D121" s="176" t="s">
        <v>137</v>
      </c>
      <c r="E121" s="177" t="s">
        <v>905</v>
      </c>
      <c r="F121" s="178" t="s">
        <v>906</v>
      </c>
      <c r="G121" s="179" t="s">
        <v>868</v>
      </c>
      <c r="H121" s="180">
        <v>1</v>
      </c>
      <c r="I121" s="181"/>
      <c r="J121" s="182">
        <f>ROUND(I121*H121,2)</f>
        <v>0</v>
      </c>
      <c r="K121" s="178" t="s">
        <v>141</v>
      </c>
      <c r="L121" s="40"/>
      <c r="M121" s="183" t="s">
        <v>19</v>
      </c>
      <c r="N121" s="184" t="s">
        <v>43</v>
      </c>
      <c r="O121" s="65"/>
      <c r="P121" s="185">
        <f>O121*H121</f>
        <v>0</v>
      </c>
      <c r="Q121" s="185">
        <v>0</v>
      </c>
      <c r="R121" s="185">
        <f>Q121*H121</f>
        <v>0</v>
      </c>
      <c r="S121" s="185">
        <v>0</v>
      </c>
      <c r="T121" s="186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87" t="s">
        <v>371</v>
      </c>
      <c r="AT121" s="187" t="s">
        <v>137</v>
      </c>
      <c r="AU121" s="187" t="s">
        <v>83</v>
      </c>
      <c r="AY121" s="18" t="s">
        <v>135</v>
      </c>
      <c r="BE121" s="188">
        <f>IF(N121="základní",J121,0)</f>
        <v>0</v>
      </c>
      <c r="BF121" s="188">
        <f>IF(N121="snížená",J121,0)</f>
        <v>0</v>
      </c>
      <c r="BG121" s="188">
        <f>IF(N121="zákl. přenesená",J121,0)</f>
        <v>0</v>
      </c>
      <c r="BH121" s="188">
        <f>IF(N121="sníž. přenesená",J121,0)</f>
        <v>0</v>
      </c>
      <c r="BI121" s="188">
        <f>IF(N121="nulová",J121,0)</f>
        <v>0</v>
      </c>
      <c r="BJ121" s="18" t="s">
        <v>80</v>
      </c>
      <c r="BK121" s="188">
        <f>ROUND(I121*H121,2)</f>
        <v>0</v>
      </c>
      <c r="BL121" s="18" t="s">
        <v>371</v>
      </c>
      <c r="BM121" s="187" t="s">
        <v>907</v>
      </c>
    </row>
    <row r="122" spans="1:65" s="2" customFormat="1">
      <c r="A122" s="35"/>
      <c r="B122" s="36"/>
      <c r="C122" s="37"/>
      <c r="D122" s="189" t="s">
        <v>144</v>
      </c>
      <c r="E122" s="37"/>
      <c r="F122" s="190" t="s">
        <v>908</v>
      </c>
      <c r="G122" s="37"/>
      <c r="H122" s="37"/>
      <c r="I122" s="191"/>
      <c r="J122" s="37"/>
      <c r="K122" s="37"/>
      <c r="L122" s="40"/>
      <c r="M122" s="192"/>
      <c r="N122" s="193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144</v>
      </c>
      <c r="AU122" s="18" t="s">
        <v>83</v>
      </c>
    </row>
    <row r="123" spans="1:65" s="2" customFormat="1" ht="135">
      <c r="A123" s="35"/>
      <c r="B123" s="36"/>
      <c r="C123" s="37"/>
      <c r="D123" s="196" t="s">
        <v>871</v>
      </c>
      <c r="E123" s="37"/>
      <c r="F123" s="244" t="s">
        <v>909</v>
      </c>
      <c r="G123" s="37"/>
      <c r="H123" s="37"/>
      <c r="I123" s="191"/>
      <c r="J123" s="37"/>
      <c r="K123" s="37"/>
      <c r="L123" s="40"/>
      <c r="M123" s="192"/>
      <c r="N123" s="193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871</v>
      </c>
      <c r="AU123" s="18" t="s">
        <v>83</v>
      </c>
    </row>
    <row r="124" spans="1:65" s="2" customFormat="1" ht="16.5" customHeight="1">
      <c r="A124" s="35"/>
      <c r="B124" s="36"/>
      <c r="C124" s="176" t="s">
        <v>196</v>
      </c>
      <c r="D124" s="176" t="s">
        <v>137</v>
      </c>
      <c r="E124" s="177" t="s">
        <v>910</v>
      </c>
      <c r="F124" s="178" t="s">
        <v>911</v>
      </c>
      <c r="G124" s="179" t="s">
        <v>868</v>
      </c>
      <c r="H124" s="180">
        <v>1</v>
      </c>
      <c r="I124" s="181"/>
      <c r="J124" s="182">
        <f>ROUND(I124*H124,2)</f>
        <v>0</v>
      </c>
      <c r="K124" s="178" t="s">
        <v>141</v>
      </c>
      <c r="L124" s="40"/>
      <c r="M124" s="183" t="s">
        <v>19</v>
      </c>
      <c r="N124" s="184" t="s">
        <v>43</v>
      </c>
      <c r="O124" s="65"/>
      <c r="P124" s="185">
        <f>O124*H124</f>
        <v>0</v>
      </c>
      <c r="Q124" s="185">
        <v>0</v>
      </c>
      <c r="R124" s="185">
        <f>Q124*H124</f>
        <v>0</v>
      </c>
      <c r="S124" s="185">
        <v>0</v>
      </c>
      <c r="T124" s="186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87" t="s">
        <v>371</v>
      </c>
      <c r="AT124" s="187" t="s">
        <v>137</v>
      </c>
      <c r="AU124" s="187" t="s">
        <v>83</v>
      </c>
      <c r="AY124" s="18" t="s">
        <v>135</v>
      </c>
      <c r="BE124" s="188">
        <f>IF(N124="základní",J124,0)</f>
        <v>0</v>
      </c>
      <c r="BF124" s="188">
        <f>IF(N124="snížená",J124,0)</f>
        <v>0</v>
      </c>
      <c r="BG124" s="188">
        <f>IF(N124="zákl. přenesená",J124,0)</f>
        <v>0</v>
      </c>
      <c r="BH124" s="188">
        <f>IF(N124="sníž. přenesená",J124,0)</f>
        <v>0</v>
      </c>
      <c r="BI124" s="188">
        <f>IF(N124="nulová",J124,0)</f>
        <v>0</v>
      </c>
      <c r="BJ124" s="18" t="s">
        <v>80</v>
      </c>
      <c r="BK124" s="188">
        <f>ROUND(I124*H124,2)</f>
        <v>0</v>
      </c>
      <c r="BL124" s="18" t="s">
        <v>371</v>
      </c>
      <c r="BM124" s="187" t="s">
        <v>912</v>
      </c>
    </row>
    <row r="125" spans="1:65" s="2" customFormat="1">
      <c r="A125" s="35"/>
      <c r="B125" s="36"/>
      <c r="C125" s="37"/>
      <c r="D125" s="189" t="s">
        <v>144</v>
      </c>
      <c r="E125" s="37"/>
      <c r="F125" s="190" t="s">
        <v>913</v>
      </c>
      <c r="G125" s="37"/>
      <c r="H125" s="37"/>
      <c r="I125" s="191"/>
      <c r="J125" s="37"/>
      <c r="K125" s="37"/>
      <c r="L125" s="40"/>
      <c r="M125" s="192"/>
      <c r="N125" s="193"/>
      <c r="O125" s="65"/>
      <c r="P125" s="65"/>
      <c r="Q125" s="65"/>
      <c r="R125" s="65"/>
      <c r="S125" s="65"/>
      <c r="T125" s="66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144</v>
      </c>
      <c r="AU125" s="18" t="s">
        <v>83</v>
      </c>
    </row>
    <row r="126" spans="1:65" s="2" customFormat="1" ht="18">
      <c r="A126" s="35"/>
      <c r="B126" s="36"/>
      <c r="C126" s="37"/>
      <c r="D126" s="196" t="s">
        <v>871</v>
      </c>
      <c r="E126" s="37"/>
      <c r="F126" s="244" t="s">
        <v>914</v>
      </c>
      <c r="G126" s="37"/>
      <c r="H126" s="37"/>
      <c r="I126" s="191"/>
      <c r="J126" s="37"/>
      <c r="K126" s="37"/>
      <c r="L126" s="40"/>
      <c r="M126" s="192"/>
      <c r="N126" s="193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871</v>
      </c>
      <c r="AU126" s="18" t="s">
        <v>83</v>
      </c>
    </row>
    <row r="127" spans="1:65" s="12" customFormat="1" ht="22.75" customHeight="1">
      <c r="B127" s="160"/>
      <c r="C127" s="161"/>
      <c r="D127" s="162" t="s">
        <v>71</v>
      </c>
      <c r="E127" s="174" t="s">
        <v>365</v>
      </c>
      <c r="F127" s="174" t="s">
        <v>366</v>
      </c>
      <c r="G127" s="161"/>
      <c r="H127" s="161"/>
      <c r="I127" s="164"/>
      <c r="J127" s="175">
        <f>BK127</f>
        <v>0</v>
      </c>
      <c r="K127" s="161"/>
      <c r="L127" s="166"/>
      <c r="M127" s="167"/>
      <c r="N127" s="168"/>
      <c r="O127" s="168"/>
      <c r="P127" s="169">
        <f>SUM(P128:P132)</f>
        <v>0</v>
      </c>
      <c r="Q127" s="168"/>
      <c r="R127" s="169">
        <f>SUM(R128:R132)</f>
        <v>0</v>
      </c>
      <c r="S127" s="168"/>
      <c r="T127" s="170">
        <f>SUM(T128:T132)</f>
        <v>0</v>
      </c>
      <c r="AR127" s="171" t="s">
        <v>170</v>
      </c>
      <c r="AT127" s="172" t="s">
        <v>71</v>
      </c>
      <c r="AU127" s="172" t="s">
        <v>80</v>
      </c>
      <c r="AY127" s="171" t="s">
        <v>135</v>
      </c>
      <c r="BK127" s="173">
        <f>SUM(BK128:BK132)</f>
        <v>0</v>
      </c>
    </row>
    <row r="128" spans="1:65" s="2" customFormat="1" ht="16.5" customHeight="1">
      <c r="A128" s="35"/>
      <c r="B128" s="36"/>
      <c r="C128" s="176" t="s">
        <v>203</v>
      </c>
      <c r="D128" s="176" t="s">
        <v>137</v>
      </c>
      <c r="E128" s="177" t="s">
        <v>915</v>
      </c>
      <c r="F128" s="178" t="s">
        <v>916</v>
      </c>
      <c r="G128" s="179" t="s">
        <v>868</v>
      </c>
      <c r="H128" s="180">
        <v>1</v>
      </c>
      <c r="I128" s="181"/>
      <c r="J128" s="182">
        <f>ROUND(I128*H128,2)</f>
        <v>0</v>
      </c>
      <c r="K128" s="178" t="s">
        <v>141</v>
      </c>
      <c r="L128" s="40"/>
      <c r="M128" s="183" t="s">
        <v>19</v>
      </c>
      <c r="N128" s="184" t="s">
        <v>43</v>
      </c>
      <c r="O128" s="65"/>
      <c r="P128" s="185">
        <f>O128*H128</f>
        <v>0</v>
      </c>
      <c r="Q128" s="185">
        <v>0</v>
      </c>
      <c r="R128" s="185">
        <f>Q128*H128</f>
        <v>0</v>
      </c>
      <c r="S128" s="185">
        <v>0</v>
      </c>
      <c r="T128" s="186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7" t="s">
        <v>371</v>
      </c>
      <c r="AT128" s="187" t="s">
        <v>137</v>
      </c>
      <c r="AU128" s="187" t="s">
        <v>83</v>
      </c>
      <c r="AY128" s="18" t="s">
        <v>135</v>
      </c>
      <c r="BE128" s="188">
        <f>IF(N128="základní",J128,0)</f>
        <v>0</v>
      </c>
      <c r="BF128" s="188">
        <f>IF(N128="snížená",J128,0)</f>
        <v>0</v>
      </c>
      <c r="BG128" s="188">
        <f>IF(N128="zákl. přenesená",J128,0)</f>
        <v>0</v>
      </c>
      <c r="BH128" s="188">
        <f>IF(N128="sníž. přenesená",J128,0)</f>
        <v>0</v>
      </c>
      <c r="BI128" s="188">
        <f>IF(N128="nulová",J128,0)</f>
        <v>0</v>
      </c>
      <c r="BJ128" s="18" t="s">
        <v>80</v>
      </c>
      <c r="BK128" s="188">
        <f>ROUND(I128*H128,2)</f>
        <v>0</v>
      </c>
      <c r="BL128" s="18" t="s">
        <v>371</v>
      </c>
      <c r="BM128" s="187" t="s">
        <v>917</v>
      </c>
    </row>
    <row r="129" spans="1:65" s="2" customFormat="1">
      <c r="A129" s="35"/>
      <c r="B129" s="36"/>
      <c r="C129" s="37"/>
      <c r="D129" s="189" t="s">
        <v>144</v>
      </c>
      <c r="E129" s="37"/>
      <c r="F129" s="190" t="s">
        <v>918</v>
      </c>
      <c r="G129" s="37"/>
      <c r="H129" s="37"/>
      <c r="I129" s="191"/>
      <c r="J129" s="37"/>
      <c r="K129" s="37"/>
      <c r="L129" s="40"/>
      <c r="M129" s="192"/>
      <c r="N129" s="193"/>
      <c r="O129" s="65"/>
      <c r="P129" s="65"/>
      <c r="Q129" s="65"/>
      <c r="R129" s="65"/>
      <c r="S129" s="65"/>
      <c r="T129" s="66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144</v>
      </c>
      <c r="AU129" s="18" t="s">
        <v>83</v>
      </c>
    </row>
    <row r="130" spans="1:65" s="13" customFormat="1" ht="20">
      <c r="B130" s="194"/>
      <c r="C130" s="195"/>
      <c r="D130" s="196" t="s">
        <v>146</v>
      </c>
      <c r="E130" s="197" t="s">
        <v>19</v>
      </c>
      <c r="F130" s="198" t="s">
        <v>919</v>
      </c>
      <c r="G130" s="195"/>
      <c r="H130" s="197" t="s">
        <v>19</v>
      </c>
      <c r="I130" s="199"/>
      <c r="J130" s="195"/>
      <c r="K130" s="195"/>
      <c r="L130" s="200"/>
      <c r="M130" s="201"/>
      <c r="N130" s="202"/>
      <c r="O130" s="202"/>
      <c r="P130" s="202"/>
      <c r="Q130" s="202"/>
      <c r="R130" s="202"/>
      <c r="S130" s="202"/>
      <c r="T130" s="203"/>
      <c r="AT130" s="204" t="s">
        <v>146</v>
      </c>
      <c r="AU130" s="204" t="s">
        <v>83</v>
      </c>
      <c r="AV130" s="13" t="s">
        <v>80</v>
      </c>
      <c r="AW130" s="13" t="s">
        <v>33</v>
      </c>
      <c r="AX130" s="13" t="s">
        <v>72</v>
      </c>
      <c r="AY130" s="204" t="s">
        <v>135</v>
      </c>
    </row>
    <row r="131" spans="1:65" s="14" customFormat="1">
      <c r="B131" s="205"/>
      <c r="C131" s="206"/>
      <c r="D131" s="196" t="s">
        <v>146</v>
      </c>
      <c r="E131" s="207" t="s">
        <v>19</v>
      </c>
      <c r="F131" s="208" t="s">
        <v>80</v>
      </c>
      <c r="G131" s="206"/>
      <c r="H131" s="209">
        <v>1</v>
      </c>
      <c r="I131" s="210"/>
      <c r="J131" s="206"/>
      <c r="K131" s="206"/>
      <c r="L131" s="211"/>
      <c r="M131" s="212"/>
      <c r="N131" s="213"/>
      <c r="O131" s="213"/>
      <c r="P131" s="213"/>
      <c r="Q131" s="213"/>
      <c r="R131" s="213"/>
      <c r="S131" s="213"/>
      <c r="T131" s="214"/>
      <c r="AT131" s="215" t="s">
        <v>146</v>
      </c>
      <c r="AU131" s="215" t="s">
        <v>83</v>
      </c>
      <c r="AV131" s="14" t="s">
        <v>83</v>
      </c>
      <c r="AW131" s="14" t="s">
        <v>33</v>
      </c>
      <c r="AX131" s="14" t="s">
        <v>72</v>
      </c>
      <c r="AY131" s="215" t="s">
        <v>135</v>
      </c>
    </row>
    <row r="132" spans="1:65" s="15" customFormat="1">
      <c r="B132" s="216"/>
      <c r="C132" s="217"/>
      <c r="D132" s="196" t="s">
        <v>146</v>
      </c>
      <c r="E132" s="218" t="s">
        <v>19</v>
      </c>
      <c r="F132" s="219" t="s">
        <v>149</v>
      </c>
      <c r="G132" s="217"/>
      <c r="H132" s="220">
        <v>1</v>
      </c>
      <c r="I132" s="221"/>
      <c r="J132" s="217"/>
      <c r="K132" s="217"/>
      <c r="L132" s="222"/>
      <c r="M132" s="223"/>
      <c r="N132" s="224"/>
      <c r="O132" s="224"/>
      <c r="P132" s="224"/>
      <c r="Q132" s="224"/>
      <c r="R132" s="224"/>
      <c r="S132" s="224"/>
      <c r="T132" s="225"/>
      <c r="AT132" s="226" t="s">
        <v>146</v>
      </c>
      <c r="AU132" s="226" t="s">
        <v>83</v>
      </c>
      <c r="AV132" s="15" t="s">
        <v>142</v>
      </c>
      <c r="AW132" s="15" t="s">
        <v>33</v>
      </c>
      <c r="AX132" s="15" t="s">
        <v>80</v>
      </c>
      <c r="AY132" s="226" t="s">
        <v>135</v>
      </c>
    </row>
    <row r="133" spans="1:65" s="12" customFormat="1" ht="22.75" customHeight="1">
      <c r="B133" s="160"/>
      <c r="C133" s="161"/>
      <c r="D133" s="162" t="s">
        <v>71</v>
      </c>
      <c r="E133" s="174" t="s">
        <v>920</v>
      </c>
      <c r="F133" s="174" t="s">
        <v>921</v>
      </c>
      <c r="G133" s="161"/>
      <c r="H133" s="161"/>
      <c r="I133" s="164"/>
      <c r="J133" s="175">
        <f>BK133</f>
        <v>0</v>
      </c>
      <c r="K133" s="161"/>
      <c r="L133" s="166"/>
      <c r="M133" s="167"/>
      <c r="N133" s="168"/>
      <c r="O133" s="168"/>
      <c r="P133" s="169">
        <f>SUM(P134:P136)</f>
        <v>0</v>
      </c>
      <c r="Q133" s="168"/>
      <c r="R133" s="169">
        <f>SUM(R134:R136)</f>
        <v>0</v>
      </c>
      <c r="S133" s="168"/>
      <c r="T133" s="170">
        <f>SUM(T134:T136)</f>
        <v>0</v>
      </c>
      <c r="AR133" s="171" t="s">
        <v>170</v>
      </c>
      <c r="AT133" s="172" t="s">
        <v>71</v>
      </c>
      <c r="AU133" s="172" t="s">
        <v>80</v>
      </c>
      <c r="AY133" s="171" t="s">
        <v>135</v>
      </c>
      <c r="BK133" s="173">
        <f>SUM(BK134:BK136)</f>
        <v>0</v>
      </c>
    </row>
    <row r="134" spans="1:65" s="2" customFormat="1" ht="16.5" customHeight="1">
      <c r="A134" s="35"/>
      <c r="B134" s="36"/>
      <c r="C134" s="176" t="s">
        <v>209</v>
      </c>
      <c r="D134" s="176" t="s">
        <v>137</v>
      </c>
      <c r="E134" s="177" t="s">
        <v>922</v>
      </c>
      <c r="F134" s="178" t="s">
        <v>923</v>
      </c>
      <c r="G134" s="179" t="s">
        <v>868</v>
      </c>
      <c r="H134" s="180">
        <v>1</v>
      </c>
      <c r="I134" s="181"/>
      <c r="J134" s="182">
        <f>ROUND(I134*H134,2)</f>
        <v>0</v>
      </c>
      <c r="K134" s="178" t="s">
        <v>141</v>
      </c>
      <c r="L134" s="40"/>
      <c r="M134" s="183" t="s">
        <v>19</v>
      </c>
      <c r="N134" s="184" t="s">
        <v>43</v>
      </c>
      <c r="O134" s="65"/>
      <c r="P134" s="185">
        <f>O134*H134</f>
        <v>0</v>
      </c>
      <c r="Q134" s="185">
        <v>0</v>
      </c>
      <c r="R134" s="185">
        <f>Q134*H134</f>
        <v>0</v>
      </c>
      <c r="S134" s="185">
        <v>0</v>
      </c>
      <c r="T134" s="186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7" t="s">
        <v>371</v>
      </c>
      <c r="AT134" s="187" t="s">
        <v>137</v>
      </c>
      <c r="AU134" s="187" t="s">
        <v>83</v>
      </c>
      <c r="AY134" s="18" t="s">
        <v>135</v>
      </c>
      <c r="BE134" s="188">
        <f>IF(N134="základní",J134,0)</f>
        <v>0</v>
      </c>
      <c r="BF134" s="188">
        <f>IF(N134="snížená",J134,0)</f>
        <v>0</v>
      </c>
      <c r="BG134" s="188">
        <f>IF(N134="zákl. přenesená",J134,0)</f>
        <v>0</v>
      </c>
      <c r="BH134" s="188">
        <f>IF(N134="sníž. přenesená",J134,0)</f>
        <v>0</v>
      </c>
      <c r="BI134" s="188">
        <f>IF(N134="nulová",J134,0)</f>
        <v>0</v>
      </c>
      <c r="BJ134" s="18" t="s">
        <v>80</v>
      </c>
      <c r="BK134" s="188">
        <f>ROUND(I134*H134,2)</f>
        <v>0</v>
      </c>
      <c r="BL134" s="18" t="s">
        <v>371</v>
      </c>
      <c r="BM134" s="187" t="s">
        <v>924</v>
      </c>
    </row>
    <row r="135" spans="1:65" s="2" customFormat="1">
      <c r="A135" s="35"/>
      <c r="B135" s="36"/>
      <c r="C135" s="37"/>
      <c r="D135" s="189" t="s">
        <v>144</v>
      </c>
      <c r="E135" s="37"/>
      <c r="F135" s="190" t="s">
        <v>925</v>
      </c>
      <c r="G135" s="37"/>
      <c r="H135" s="37"/>
      <c r="I135" s="191"/>
      <c r="J135" s="37"/>
      <c r="K135" s="37"/>
      <c r="L135" s="40"/>
      <c r="M135" s="192"/>
      <c r="N135" s="193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144</v>
      </c>
      <c r="AU135" s="18" t="s">
        <v>83</v>
      </c>
    </row>
    <row r="136" spans="1:65" s="2" customFormat="1" ht="27">
      <c r="A136" s="35"/>
      <c r="B136" s="36"/>
      <c r="C136" s="37"/>
      <c r="D136" s="196" t="s">
        <v>871</v>
      </c>
      <c r="E136" s="37"/>
      <c r="F136" s="244" t="s">
        <v>926</v>
      </c>
      <c r="G136" s="37"/>
      <c r="H136" s="37"/>
      <c r="I136" s="191"/>
      <c r="J136" s="37"/>
      <c r="K136" s="37"/>
      <c r="L136" s="40"/>
      <c r="M136" s="237"/>
      <c r="N136" s="238"/>
      <c r="O136" s="239"/>
      <c r="P136" s="239"/>
      <c r="Q136" s="239"/>
      <c r="R136" s="239"/>
      <c r="S136" s="239"/>
      <c r="T136" s="240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871</v>
      </c>
      <c r="AU136" s="18" t="s">
        <v>83</v>
      </c>
    </row>
    <row r="137" spans="1:65" s="2" customFormat="1" ht="7" customHeight="1">
      <c r="A137" s="35"/>
      <c r="B137" s="48"/>
      <c r="C137" s="49"/>
      <c r="D137" s="49"/>
      <c r="E137" s="49"/>
      <c r="F137" s="49"/>
      <c r="G137" s="49"/>
      <c r="H137" s="49"/>
      <c r="I137" s="49"/>
      <c r="J137" s="49"/>
      <c r="K137" s="49"/>
      <c r="L137" s="40"/>
      <c r="M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</sheetData>
  <sheetProtection algorithmName="SHA-512" hashValue="bjV0HBr+1p46Uteh0N8W68zcU1qrNf9w2tTnjYiNUeQXx9b9fd1gy6glWocMtgSncoCtb5qxl66FdbHT/hW0CQ==" saltValue="ETNorjVVqoNWXjcwVCukrMqmWawtZk9VwMorHrbHmrV/O5LuvYwOI+qDQ/c9PMN1jfCRnvE6pE8sUEX/KJxkIg==" spinCount="100000" sheet="1" objects="1" scenarios="1" formatColumns="0" formatRows="0" autoFilter="0"/>
  <autoFilter ref="C84:K136" xr:uid="{00000000-0009-0000-0000-000008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 xr:uid="{00000000-0004-0000-0800-000000000000}"/>
    <hyperlink ref="F92" r:id="rId2" xr:uid="{00000000-0004-0000-0800-000001000000}"/>
    <hyperlink ref="F98" r:id="rId3" xr:uid="{00000000-0004-0000-0800-000002000000}"/>
    <hyperlink ref="F103" r:id="rId4" xr:uid="{00000000-0004-0000-0800-000003000000}"/>
    <hyperlink ref="F106" r:id="rId5" xr:uid="{00000000-0004-0000-0800-000004000000}"/>
    <hyperlink ref="F112" r:id="rId6" xr:uid="{00000000-0004-0000-0800-000005000000}"/>
    <hyperlink ref="F118" r:id="rId7" xr:uid="{00000000-0004-0000-0800-000006000000}"/>
    <hyperlink ref="F122" r:id="rId8" xr:uid="{00000000-0004-0000-0800-000007000000}"/>
    <hyperlink ref="F125" r:id="rId9" xr:uid="{00000000-0004-0000-0800-000008000000}"/>
    <hyperlink ref="F129" r:id="rId10" xr:uid="{00000000-0004-0000-0800-000009000000}"/>
    <hyperlink ref="F135" r:id="rId11" xr:uid="{00000000-0004-0000-0800-00000A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K218"/>
  <sheetViews>
    <sheetView showGridLines="0" zoomScale="110" zoomScaleNormal="110" workbookViewId="0"/>
  </sheetViews>
  <sheetFormatPr defaultRowHeight="10"/>
  <cols>
    <col min="1" max="1" width="8.33203125" style="245" customWidth="1"/>
    <col min="2" max="2" width="1.6640625" style="245" customWidth="1"/>
    <col min="3" max="4" width="5" style="245" customWidth="1"/>
    <col min="5" max="5" width="11.6640625" style="245" customWidth="1"/>
    <col min="6" max="6" width="9.109375" style="245" customWidth="1"/>
    <col min="7" max="7" width="5" style="245" customWidth="1"/>
    <col min="8" max="8" width="77.77734375" style="245" customWidth="1"/>
    <col min="9" max="10" width="20" style="245" customWidth="1"/>
    <col min="11" max="11" width="1.6640625" style="245" customWidth="1"/>
  </cols>
  <sheetData>
    <row r="1" spans="2:11" s="1" customFormat="1" ht="37.5" customHeight="1"/>
    <row r="2" spans="2:11" s="1" customFormat="1" ht="7.5" customHeight="1">
      <c r="B2" s="246"/>
      <c r="C2" s="247"/>
      <c r="D2" s="247"/>
      <c r="E2" s="247"/>
      <c r="F2" s="247"/>
      <c r="G2" s="247"/>
      <c r="H2" s="247"/>
      <c r="I2" s="247"/>
      <c r="J2" s="247"/>
      <c r="K2" s="248"/>
    </row>
    <row r="3" spans="2:11" s="16" customFormat="1" ht="45" customHeight="1">
      <c r="B3" s="249"/>
      <c r="C3" s="377" t="s">
        <v>927</v>
      </c>
      <c r="D3" s="377"/>
      <c r="E3" s="377"/>
      <c r="F3" s="377"/>
      <c r="G3" s="377"/>
      <c r="H3" s="377"/>
      <c r="I3" s="377"/>
      <c r="J3" s="377"/>
      <c r="K3" s="250"/>
    </row>
    <row r="4" spans="2:11" s="1" customFormat="1" ht="25.5" customHeight="1">
      <c r="B4" s="251"/>
      <c r="C4" s="378" t="s">
        <v>928</v>
      </c>
      <c r="D4" s="378"/>
      <c r="E4" s="378"/>
      <c r="F4" s="378"/>
      <c r="G4" s="378"/>
      <c r="H4" s="378"/>
      <c r="I4" s="378"/>
      <c r="J4" s="378"/>
      <c r="K4" s="252"/>
    </row>
    <row r="5" spans="2:11" s="1" customFormat="1" ht="5.25" customHeight="1">
      <c r="B5" s="251"/>
      <c r="C5" s="253"/>
      <c r="D5" s="253"/>
      <c r="E5" s="253"/>
      <c r="F5" s="253"/>
      <c r="G5" s="253"/>
      <c r="H5" s="253"/>
      <c r="I5" s="253"/>
      <c r="J5" s="253"/>
      <c r="K5" s="252"/>
    </row>
    <row r="6" spans="2:11" s="1" customFormat="1" ht="15" customHeight="1">
      <c r="B6" s="251"/>
      <c r="C6" s="376" t="s">
        <v>929</v>
      </c>
      <c r="D6" s="376"/>
      <c r="E6" s="376"/>
      <c r="F6" s="376"/>
      <c r="G6" s="376"/>
      <c r="H6" s="376"/>
      <c r="I6" s="376"/>
      <c r="J6" s="376"/>
      <c r="K6" s="252"/>
    </row>
    <row r="7" spans="2:11" s="1" customFormat="1" ht="15" customHeight="1">
      <c r="B7" s="255"/>
      <c r="C7" s="376" t="s">
        <v>930</v>
      </c>
      <c r="D7" s="376"/>
      <c r="E7" s="376"/>
      <c r="F7" s="376"/>
      <c r="G7" s="376"/>
      <c r="H7" s="376"/>
      <c r="I7" s="376"/>
      <c r="J7" s="376"/>
      <c r="K7" s="252"/>
    </row>
    <row r="8" spans="2:11" s="1" customFormat="1" ht="12.75" customHeight="1">
      <c r="B8" s="255"/>
      <c r="C8" s="254"/>
      <c r="D8" s="254"/>
      <c r="E8" s="254"/>
      <c r="F8" s="254"/>
      <c r="G8" s="254"/>
      <c r="H8" s="254"/>
      <c r="I8" s="254"/>
      <c r="J8" s="254"/>
      <c r="K8" s="252"/>
    </row>
    <row r="9" spans="2:11" s="1" customFormat="1" ht="15" customHeight="1">
      <c r="B9" s="255"/>
      <c r="C9" s="376" t="s">
        <v>931</v>
      </c>
      <c r="D9" s="376"/>
      <c r="E9" s="376"/>
      <c r="F9" s="376"/>
      <c r="G9" s="376"/>
      <c r="H9" s="376"/>
      <c r="I9" s="376"/>
      <c r="J9" s="376"/>
      <c r="K9" s="252"/>
    </row>
    <row r="10" spans="2:11" s="1" customFormat="1" ht="15" customHeight="1">
      <c r="B10" s="255"/>
      <c r="C10" s="254"/>
      <c r="D10" s="376" t="s">
        <v>932</v>
      </c>
      <c r="E10" s="376"/>
      <c r="F10" s="376"/>
      <c r="G10" s="376"/>
      <c r="H10" s="376"/>
      <c r="I10" s="376"/>
      <c r="J10" s="376"/>
      <c r="K10" s="252"/>
    </row>
    <row r="11" spans="2:11" s="1" customFormat="1" ht="15" customHeight="1">
      <c r="B11" s="255"/>
      <c r="C11" s="256"/>
      <c r="D11" s="376" t="s">
        <v>933</v>
      </c>
      <c r="E11" s="376"/>
      <c r="F11" s="376"/>
      <c r="G11" s="376"/>
      <c r="H11" s="376"/>
      <c r="I11" s="376"/>
      <c r="J11" s="376"/>
      <c r="K11" s="252"/>
    </row>
    <row r="12" spans="2:11" s="1" customFormat="1" ht="15" customHeight="1">
      <c r="B12" s="255"/>
      <c r="C12" s="256"/>
      <c r="D12" s="254"/>
      <c r="E12" s="254"/>
      <c r="F12" s="254"/>
      <c r="G12" s="254"/>
      <c r="H12" s="254"/>
      <c r="I12" s="254"/>
      <c r="J12" s="254"/>
      <c r="K12" s="252"/>
    </row>
    <row r="13" spans="2:11" s="1" customFormat="1" ht="15" customHeight="1">
      <c r="B13" s="255"/>
      <c r="C13" s="256"/>
      <c r="D13" s="257" t="s">
        <v>934</v>
      </c>
      <c r="E13" s="254"/>
      <c r="F13" s="254"/>
      <c r="G13" s="254"/>
      <c r="H13" s="254"/>
      <c r="I13" s="254"/>
      <c r="J13" s="254"/>
      <c r="K13" s="252"/>
    </row>
    <row r="14" spans="2:11" s="1" customFormat="1" ht="12.75" customHeight="1">
      <c r="B14" s="255"/>
      <c r="C14" s="256"/>
      <c r="D14" s="256"/>
      <c r="E14" s="256"/>
      <c r="F14" s="256"/>
      <c r="G14" s="256"/>
      <c r="H14" s="256"/>
      <c r="I14" s="256"/>
      <c r="J14" s="256"/>
      <c r="K14" s="252"/>
    </row>
    <row r="15" spans="2:11" s="1" customFormat="1" ht="15" customHeight="1">
      <c r="B15" s="255"/>
      <c r="C15" s="256"/>
      <c r="D15" s="376" t="s">
        <v>935</v>
      </c>
      <c r="E15" s="376"/>
      <c r="F15" s="376"/>
      <c r="G15" s="376"/>
      <c r="H15" s="376"/>
      <c r="I15" s="376"/>
      <c r="J15" s="376"/>
      <c r="K15" s="252"/>
    </row>
    <row r="16" spans="2:11" s="1" customFormat="1" ht="15" customHeight="1">
      <c r="B16" s="255"/>
      <c r="C16" s="256"/>
      <c r="D16" s="376" t="s">
        <v>936</v>
      </c>
      <c r="E16" s="376"/>
      <c r="F16" s="376"/>
      <c r="G16" s="376"/>
      <c r="H16" s="376"/>
      <c r="I16" s="376"/>
      <c r="J16" s="376"/>
      <c r="K16" s="252"/>
    </row>
    <row r="17" spans="2:11" s="1" customFormat="1" ht="15" customHeight="1">
      <c r="B17" s="255"/>
      <c r="C17" s="256"/>
      <c r="D17" s="376" t="s">
        <v>937</v>
      </c>
      <c r="E17" s="376"/>
      <c r="F17" s="376"/>
      <c r="G17" s="376"/>
      <c r="H17" s="376"/>
      <c r="I17" s="376"/>
      <c r="J17" s="376"/>
      <c r="K17" s="252"/>
    </row>
    <row r="18" spans="2:11" s="1" customFormat="1" ht="15" customHeight="1">
      <c r="B18" s="255"/>
      <c r="C18" s="256"/>
      <c r="D18" s="256"/>
      <c r="E18" s="258" t="s">
        <v>79</v>
      </c>
      <c r="F18" s="376" t="s">
        <v>938</v>
      </c>
      <c r="G18" s="376"/>
      <c r="H18" s="376"/>
      <c r="I18" s="376"/>
      <c r="J18" s="376"/>
      <c r="K18" s="252"/>
    </row>
    <row r="19" spans="2:11" s="1" customFormat="1" ht="15" customHeight="1">
      <c r="B19" s="255"/>
      <c r="C19" s="256"/>
      <c r="D19" s="256"/>
      <c r="E19" s="258" t="s">
        <v>939</v>
      </c>
      <c r="F19" s="376" t="s">
        <v>940</v>
      </c>
      <c r="G19" s="376"/>
      <c r="H19" s="376"/>
      <c r="I19" s="376"/>
      <c r="J19" s="376"/>
      <c r="K19" s="252"/>
    </row>
    <row r="20" spans="2:11" s="1" customFormat="1" ht="15" customHeight="1">
      <c r="B20" s="255"/>
      <c r="C20" s="256"/>
      <c r="D20" s="256"/>
      <c r="E20" s="258" t="s">
        <v>941</v>
      </c>
      <c r="F20" s="376" t="s">
        <v>942</v>
      </c>
      <c r="G20" s="376"/>
      <c r="H20" s="376"/>
      <c r="I20" s="376"/>
      <c r="J20" s="376"/>
      <c r="K20" s="252"/>
    </row>
    <row r="21" spans="2:11" s="1" customFormat="1" ht="15" customHeight="1">
      <c r="B21" s="255"/>
      <c r="C21" s="256"/>
      <c r="D21" s="256"/>
      <c r="E21" s="258" t="s">
        <v>943</v>
      </c>
      <c r="F21" s="376" t="s">
        <v>944</v>
      </c>
      <c r="G21" s="376"/>
      <c r="H21" s="376"/>
      <c r="I21" s="376"/>
      <c r="J21" s="376"/>
      <c r="K21" s="252"/>
    </row>
    <row r="22" spans="2:11" s="1" customFormat="1" ht="15" customHeight="1">
      <c r="B22" s="255"/>
      <c r="C22" s="256"/>
      <c r="D22" s="256"/>
      <c r="E22" s="258" t="s">
        <v>680</v>
      </c>
      <c r="F22" s="376" t="s">
        <v>681</v>
      </c>
      <c r="G22" s="376"/>
      <c r="H22" s="376"/>
      <c r="I22" s="376"/>
      <c r="J22" s="376"/>
      <c r="K22" s="252"/>
    </row>
    <row r="23" spans="2:11" s="1" customFormat="1" ht="15" customHeight="1">
      <c r="B23" s="255"/>
      <c r="C23" s="256"/>
      <c r="D23" s="256"/>
      <c r="E23" s="258" t="s">
        <v>945</v>
      </c>
      <c r="F23" s="376" t="s">
        <v>946</v>
      </c>
      <c r="G23" s="376"/>
      <c r="H23" s="376"/>
      <c r="I23" s="376"/>
      <c r="J23" s="376"/>
      <c r="K23" s="252"/>
    </row>
    <row r="24" spans="2:11" s="1" customFormat="1" ht="12.75" customHeight="1">
      <c r="B24" s="255"/>
      <c r="C24" s="256"/>
      <c r="D24" s="256"/>
      <c r="E24" s="256"/>
      <c r="F24" s="256"/>
      <c r="G24" s="256"/>
      <c r="H24" s="256"/>
      <c r="I24" s="256"/>
      <c r="J24" s="256"/>
      <c r="K24" s="252"/>
    </row>
    <row r="25" spans="2:11" s="1" customFormat="1" ht="15" customHeight="1">
      <c r="B25" s="255"/>
      <c r="C25" s="376" t="s">
        <v>947</v>
      </c>
      <c r="D25" s="376"/>
      <c r="E25" s="376"/>
      <c r="F25" s="376"/>
      <c r="G25" s="376"/>
      <c r="H25" s="376"/>
      <c r="I25" s="376"/>
      <c r="J25" s="376"/>
      <c r="K25" s="252"/>
    </row>
    <row r="26" spans="2:11" s="1" customFormat="1" ht="15" customHeight="1">
      <c r="B26" s="255"/>
      <c r="C26" s="376" t="s">
        <v>948</v>
      </c>
      <c r="D26" s="376"/>
      <c r="E26" s="376"/>
      <c r="F26" s="376"/>
      <c r="G26" s="376"/>
      <c r="H26" s="376"/>
      <c r="I26" s="376"/>
      <c r="J26" s="376"/>
      <c r="K26" s="252"/>
    </row>
    <row r="27" spans="2:11" s="1" customFormat="1" ht="15" customHeight="1">
      <c r="B27" s="255"/>
      <c r="C27" s="254"/>
      <c r="D27" s="376" t="s">
        <v>949</v>
      </c>
      <c r="E27" s="376"/>
      <c r="F27" s="376"/>
      <c r="G27" s="376"/>
      <c r="H27" s="376"/>
      <c r="I27" s="376"/>
      <c r="J27" s="376"/>
      <c r="K27" s="252"/>
    </row>
    <row r="28" spans="2:11" s="1" customFormat="1" ht="15" customHeight="1">
      <c r="B28" s="255"/>
      <c r="C28" s="256"/>
      <c r="D28" s="376" t="s">
        <v>950</v>
      </c>
      <c r="E28" s="376"/>
      <c r="F28" s="376"/>
      <c r="G28" s="376"/>
      <c r="H28" s="376"/>
      <c r="I28" s="376"/>
      <c r="J28" s="376"/>
      <c r="K28" s="252"/>
    </row>
    <row r="29" spans="2:11" s="1" customFormat="1" ht="12.75" customHeight="1">
      <c r="B29" s="255"/>
      <c r="C29" s="256"/>
      <c r="D29" s="256"/>
      <c r="E29" s="256"/>
      <c r="F29" s="256"/>
      <c r="G29" s="256"/>
      <c r="H29" s="256"/>
      <c r="I29" s="256"/>
      <c r="J29" s="256"/>
      <c r="K29" s="252"/>
    </row>
    <row r="30" spans="2:11" s="1" customFormat="1" ht="15" customHeight="1">
      <c r="B30" s="255"/>
      <c r="C30" s="256"/>
      <c r="D30" s="376" t="s">
        <v>951</v>
      </c>
      <c r="E30" s="376"/>
      <c r="F30" s="376"/>
      <c r="G30" s="376"/>
      <c r="H30" s="376"/>
      <c r="I30" s="376"/>
      <c r="J30" s="376"/>
      <c r="K30" s="252"/>
    </row>
    <row r="31" spans="2:11" s="1" customFormat="1" ht="15" customHeight="1">
      <c r="B31" s="255"/>
      <c r="C31" s="256"/>
      <c r="D31" s="376" t="s">
        <v>952</v>
      </c>
      <c r="E31" s="376"/>
      <c r="F31" s="376"/>
      <c r="G31" s="376"/>
      <c r="H31" s="376"/>
      <c r="I31" s="376"/>
      <c r="J31" s="376"/>
      <c r="K31" s="252"/>
    </row>
    <row r="32" spans="2:11" s="1" customFormat="1" ht="12.75" customHeight="1">
      <c r="B32" s="255"/>
      <c r="C32" s="256"/>
      <c r="D32" s="256"/>
      <c r="E32" s="256"/>
      <c r="F32" s="256"/>
      <c r="G32" s="256"/>
      <c r="H32" s="256"/>
      <c r="I32" s="256"/>
      <c r="J32" s="256"/>
      <c r="K32" s="252"/>
    </row>
    <row r="33" spans="2:11" s="1" customFormat="1" ht="15" customHeight="1">
      <c r="B33" s="255"/>
      <c r="C33" s="256"/>
      <c r="D33" s="376" t="s">
        <v>953</v>
      </c>
      <c r="E33" s="376"/>
      <c r="F33" s="376"/>
      <c r="G33" s="376"/>
      <c r="H33" s="376"/>
      <c r="I33" s="376"/>
      <c r="J33" s="376"/>
      <c r="K33" s="252"/>
    </row>
    <row r="34" spans="2:11" s="1" customFormat="1" ht="15" customHeight="1">
      <c r="B34" s="255"/>
      <c r="C34" s="256"/>
      <c r="D34" s="376" t="s">
        <v>954</v>
      </c>
      <c r="E34" s="376"/>
      <c r="F34" s="376"/>
      <c r="G34" s="376"/>
      <c r="H34" s="376"/>
      <c r="I34" s="376"/>
      <c r="J34" s="376"/>
      <c r="K34" s="252"/>
    </row>
    <row r="35" spans="2:11" s="1" customFormat="1" ht="15" customHeight="1">
      <c r="B35" s="255"/>
      <c r="C35" s="256"/>
      <c r="D35" s="376" t="s">
        <v>955</v>
      </c>
      <c r="E35" s="376"/>
      <c r="F35" s="376"/>
      <c r="G35" s="376"/>
      <c r="H35" s="376"/>
      <c r="I35" s="376"/>
      <c r="J35" s="376"/>
      <c r="K35" s="252"/>
    </row>
    <row r="36" spans="2:11" s="1" customFormat="1" ht="15" customHeight="1">
      <c r="B36" s="255"/>
      <c r="C36" s="256"/>
      <c r="D36" s="254"/>
      <c r="E36" s="257" t="s">
        <v>121</v>
      </c>
      <c r="F36" s="254"/>
      <c r="G36" s="376" t="s">
        <v>956</v>
      </c>
      <c r="H36" s="376"/>
      <c r="I36" s="376"/>
      <c r="J36" s="376"/>
      <c r="K36" s="252"/>
    </row>
    <row r="37" spans="2:11" s="1" customFormat="1" ht="30.75" customHeight="1">
      <c r="B37" s="255"/>
      <c r="C37" s="256"/>
      <c r="D37" s="254"/>
      <c r="E37" s="257" t="s">
        <v>957</v>
      </c>
      <c r="F37" s="254"/>
      <c r="G37" s="376" t="s">
        <v>958</v>
      </c>
      <c r="H37" s="376"/>
      <c r="I37" s="376"/>
      <c r="J37" s="376"/>
      <c r="K37" s="252"/>
    </row>
    <row r="38" spans="2:11" s="1" customFormat="1" ht="15" customHeight="1">
      <c r="B38" s="255"/>
      <c r="C38" s="256"/>
      <c r="D38" s="254"/>
      <c r="E38" s="257" t="s">
        <v>53</v>
      </c>
      <c r="F38" s="254"/>
      <c r="G38" s="376" t="s">
        <v>959</v>
      </c>
      <c r="H38" s="376"/>
      <c r="I38" s="376"/>
      <c r="J38" s="376"/>
      <c r="K38" s="252"/>
    </row>
    <row r="39" spans="2:11" s="1" customFormat="1" ht="15" customHeight="1">
      <c r="B39" s="255"/>
      <c r="C39" s="256"/>
      <c r="D39" s="254"/>
      <c r="E39" s="257" t="s">
        <v>54</v>
      </c>
      <c r="F39" s="254"/>
      <c r="G39" s="376" t="s">
        <v>960</v>
      </c>
      <c r="H39" s="376"/>
      <c r="I39" s="376"/>
      <c r="J39" s="376"/>
      <c r="K39" s="252"/>
    </row>
    <row r="40" spans="2:11" s="1" customFormat="1" ht="15" customHeight="1">
      <c r="B40" s="255"/>
      <c r="C40" s="256"/>
      <c r="D40" s="254"/>
      <c r="E40" s="257" t="s">
        <v>122</v>
      </c>
      <c r="F40" s="254"/>
      <c r="G40" s="376" t="s">
        <v>961</v>
      </c>
      <c r="H40" s="376"/>
      <c r="I40" s="376"/>
      <c r="J40" s="376"/>
      <c r="K40" s="252"/>
    </row>
    <row r="41" spans="2:11" s="1" customFormat="1" ht="15" customHeight="1">
      <c r="B41" s="255"/>
      <c r="C41" s="256"/>
      <c r="D41" s="254"/>
      <c r="E41" s="257" t="s">
        <v>123</v>
      </c>
      <c r="F41" s="254"/>
      <c r="G41" s="376" t="s">
        <v>962</v>
      </c>
      <c r="H41" s="376"/>
      <c r="I41" s="376"/>
      <c r="J41" s="376"/>
      <c r="K41" s="252"/>
    </row>
    <row r="42" spans="2:11" s="1" customFormat="1" ht="15" customHeight="1">
      <c r="B42" s="255"/>
      <c r="C42" s="256"/>
      <c r="D42" s="254"/>
      <c r="E42" s="257" t="s">
        <v>963</v>
      </c>
      <c r="F42" s="254"/>
      <c r="G42" s="376" t="s">
        <v>964</v>
      </c>
      <c r="H42" s="376"/>
      <c r="I42" s="376"/>
      <c r="J42" s="376"/>
      <c r="K42" s="252"/>
    </row>
    <row r="43" spans="2:11" s="1" customFormat="1" ht="15" customHeight="1">
      <c r="B43" s="255"/>
      <c r="C43" s="256"/>
      <c r="D43" s="254"/>
      <c r="E43" s="257"/>
      <c r="F43" s="254"/>
      <c r="G43" s="376" t="s">
        <v>965</v>
      </c>
      <c r="H43" s="376"/>
      <c r="I43" s="376"/>
      <c r="J43" s="376"/>
      <c r="K43" s="252"/>
    </row>
    <row r="44" spans="2:11" s="1" customFormat="1" ht="15" customHeight="1">
      <c r="B44" s="255"/>
      <c r="C44" s="256"/>
      <c r="D44" s="254"/>
      <c r="E44" s="257" t="s">
        <v>966</v>
      </c>
      <c r="F44" s="254"/>
      <c r="G44" s="376" t="s">
        <v>967</v>
      </c>
      <c r="H44" s="376"/>
      <c r="I44" s="376"/>
      <c r="J44" s="376"/>
      <c r="K44" s="252"/>
    </row>
    <row r="45" spans="2:11" s="1" customFormat="1" ht="15" customHeight="1">
      <c r="B45" s="255"/>
      <c r="C45" s="256"/>
      <c r="D45" s="254"/>
      <c r="E45" s="257" t="s">
        <v>125</v>
      </c>
      <c r="F45" s="254"/>
      <c r="G45" s="376" t="s">
        <v>968</v>
      </c>
      <c r="H45" s="376"/>
      <c r="I45" s="376"/>
      <c r="J45" s="376"/>
      <c r="K45" s="252"/>
    </row>
    <row r="46" spans="2:11" s="1" customFormat="1" ht="12.75" customHeight="1">
      <c r="B46" s="255"/>
      <c r="C46" s="256"/>
      <c r="D46" s="254"/>
      <c r="E46" s="254"/>
      <c r="F46" s="254"/>
      <c r="G46" s="254"/>
      <c r="H46" s="254"/>
      <c r="I46" s="254"/>
      <c r="J46" s="254"/>
      <c r="K46" s="252"/>
    </row>
    <row r="47" spans="2:11" s="1" customFormat="1" ht="15" customHeight="1">
      <c r="B47" s="255"/>
      <c r="C47" s="256"/>
      <c r="D47" s="376" t="s">
        <v>969</v>
      </c>
      <c r="E47" s="376"/>
      <c r="F47" s="376"/>
      <c r="G47" s="376"/>
      <c r="H47" s="376"/>
      <c r="I47" s="376"/>
      <c r="J47" s="376"/>
      <c r="K47" s="252"/>
    </row>
    <row r="48" spans="2:11" s="1" customFormat="1" ht="15" customHeight="1">
      <c r="B48" s="255"/>
      <c r="C48" s="256"/>
      <c r="D48" s="256"/>
      <c r="E48" s="376" t="s">
        <v>970</v>
      </c>
      <c r="F48" s="376"/>
      <c r="G48" s="376"/>
      <c r="H48" s="376"/>
      <c r="I48" s="376"/>
      <c r="J48" s="376"/>
      <c r="K48" s="252"/>
    </row>
    <row r="49" spans="2:11" s="1" customFormat="1" ht="15" customHeight="1">
      <c r="B49" s="255"/>
      <c r="C49" s="256"/>
      <c r="D49" s="256"/>
      <c r="E49" s="376" t="s">
        <v>971</v>
      </c>
      <c r="F49" s="376"/>
      <c r="G49" s="376"/>
      <c r="H49" s="376"/>
      <c r="I49" s="376"/>
      <c r="J49" s="376"/>
      <c r="K49" s="252"/>
    </row>
    <row r="50" spans="2:11" s="1" customFormat="1" ht="15" customHeight="1">
      <c r="B50" s="255"/>
      <c r="C50" s="256"/>
      <c r="D50" s="256"/>
      <c r="E50" s="376" t="s">
        <v>972</v>
      </c>
      <c r="F50" s="376"/>
      <c r="G50" s="376"/>
      <c r="H50" s="376"/>
      <c r="I50" s="376"/>
      <c r="J50" s="376"/>
      <c r="K50" s="252"/>
    </row>
    <row r="51" spans="2:11" s="1" customFormat="1" ht="15" customHeight="1">
      <c r="B51" s="255"/>
      <c r="C51" s="256"/>
      <c r="D51" s="376" t="s">
        <v>973</v>
      </c>
      <c r="E51" s="376"/>
      <c r="F51" s="376"/>
      <c r="G51" s="376"/>
      <c r="H51" s="376"/>
      <c r="I51" s="376"/>
      <c r="J51" s="376"/>
      <c r="K51" s="252"/>
    </row>
    <row r="52" spans="2:11" s="1" customFormat="1" ht="25.5" customHeight="1">
      <c r="B52" s="251"/>
      <c r="C52" s="378" t="s">
        <v>974</v>
      </c>
      <c r="D52" s="378"/>
      <c r="E52" s="378"/>
      <c r="F52" s="378"/>
      <c r="G52" s="378"/>
      <c r="H52" s="378"/>
      <c r="I52" s="378"/>
      <c r="J52" s="378"/>
      <c r="K52" s="252"/>
    </row>
    <row r="53" spans="2:11" s="1" customFormat="1" ht="5.25" customHeight="1">
      <c r="B53" s="251"/>
      <c r="C53" s="253"/>
      <c r="D53" s="253"/>
      <c r="E53" s="253"/>
      <c r="F53" s="253"/>
      <c r="G53" s="253"/>
      <c r="H53" s="253"/>
      <c r="I53" s="253"/>
      <c r="J53" s="253"/>
      <c r="K53" s="252"/>
    </row>
    <row r="54" spans="2:11" s="1" customFormat="1" ht="15" customHeight="1">
      <c r="B54" s="251"/>
      <c r="C54" s="376" t="s">
        <v>975</v>
      </c>
      <c r="D54" s="376"/>
      <c r="E54" s="376"/>
      <c r="F54" s="376"/>
      <c r="G54" s="376"/>
      <c r="H54" s="376"/>
      <c r="I54" s="376"/>
      <c r="J54" s="376"/>
      <c r="K54" s="252"/>
    </row>
    <row r="55" spans="2:11" s="1" customFormat="1" ht="15" customHeight="1">
      <c r="B55" s="251"/>
      <c r="C55" s="376" t="s">
        <v>976</v>
      </c>
      <c r="D55" s="376"/>
      <c r="E55" s="376"/>
      <c r="F55" s="376"/>
      <c r="G55" s="376"/>
      <c r="H55" s="376"/>
      <c r="I55" s="376"/>
      <c r="J55" s="376"/>
      <c r="K55" s="252"/>
    </row>
    <row r="56" spans="2:11" s="1" customFormat="1" ht="12.75" customHeight="1">
      <c r="B56" s="251"/>
      <c r="C56" s="254"/>
      <c r="D56" s="254"/>
      <c r="E56" s="254"/>
      <c r="F56" s="254"/>
      <c r="G56" s="254"/>
      <c r="H56" s="254"/>
      <c r="I56" s="254"/>
      <c r="J56" s="254"/>
      <c r="K56" s="252"/>
    </row>
    <row r="57" spans="2:11" s="1" customFormat="1" ht="15" customHeight="1">
      <c r="B57" s="251"/>
      <c r="C57" s="376" t="s">
        <v>977</v>
      </c>
      <c r="D57" s="376"/>
      <c r="E57" s="376"/>
      <c r="F57" s="376"/>
      <c r="G57" s="376"/>
      <c r="H57" s="376"/>
      <c r="I57" s="376"/>
      <c r="J57" s="376"/>
      <c r="K57" s="252"/>
    </row>
    <row r="58" spans="2:11" s="1" customFormat="1" ht="15" customHeight="1">
      <c r="B58" s="251"/>
      <c r="C58" s="256"/>
      <c r="D58" s="376" t="s">
        <v>978</v>
      </c>
      <c r="E58" s="376"/>
      <c r="F58" s="376"/>
      <c r="G58" s="376"/>
      <c r="H58" s="376"/>
      <c r="I58" s="376"/>
      <c r="J58" s="376"/>
      <c r="K58" s="252"/>
    </row>
    <row r="59" spans="2:11" s="1" customFormat="1" ht="15" customHeight="1">
      <c r="B59" s="251"/>
      <c r="C59" s="256"/>
      <c r="D59" s="376" t="s">
        <v>979</v>
      </c>
      <c r="E59" s="376"/>
      <c r="F59" s="376"/>
      <c r="G59" s="376"/>
      <c r="H59" s="376"/>
      <c r="I59" s="376"/>
      <c r="J59" s="376"/>
      <c r="K59" s="252"/>
    </row>
    <row r="60" spans="2:11" s="1" customFormat="1" ht="15" customHeight="1">
      <c r="B60" s="251"/>
      <c r="C60" s="256"/>
      <c r="D60" s="376" t="s">
        <v>980</v>
      </c>
      <c r="E60" s="376"/>
      <c r="F60" s="376"/>
      <c r="G60" s="376"/>
      <c r="H60" s="376"/>
      <c r="I60" s="376"/>
      <c r="J60" s="376"/>
      <c r="K60" s="252"/>
    </row>
    <row r="61" spans="2:11" s="1" customFormat="1" ht="15" customHeight="1">
      <c r="B61" s="251"/>
      <c r="C61" s="256"/>
      <c r="D61" s="376" t="s">
        <v>981</v>
      </c>
      <c r="E61" s="376"/>
      <c r="F61" s="376"/>
      <c r="G61" s="376"/>
      <c r="H61" s="376"/>
      <c r="I61" s="376"/>
      <c r="J61" s="376"/>
      <c r="K61" s="252"/>
    </row>
    <row r="62" spans="2:11" s="1" customFormat="1" ht="15" customHeight="1">
      <c r="B62" s="251"/>
      <c r="C62" s="256"/>
      <c r="D62" s="380" t="s">
        <v>982</v>
      </c>
      <c r="E62" s="380"/>
      <c r="F62" s="380"/>
      <c r="G62" s="380"/>
      <c r="H62" s="380"/>
      <c r="I62" s="380"/>
      <c r="J62" s="380"/>
      <c r="K62" s="252"/>
    </row>
    <row r="63" spans="2:11" s="1" customFormat="1" ht="15" customHeight="1">
      <c r="B63" s="251"/>
      <c r="C63" s="256"/>
      <c r="D63" s="376" t="s">
        <v>983</v>
      </c>
      <c r="E63" s="376"/>
      <c r="F63" s="376"/>
      <c r="G63" s="376"/>
      <c r="H63" s="376"/>
      <c r="I63" s="376"/>
      <c r="J63" s="376"/>
      <c r="K63" s="252"/>
    </row>
    <row r="64" spans="2:11" s="1" customFormat="1" ht="12.75" customHeight="1">
      <c r="B64" s="251"/>
      <c r="C64" s="256"/>
      <c r="D64" s="256"/>
      <c r="E64" s="259"/>
      <c r="F64" s="256"/>
      <c r="G64" s="256"/>
      <c r="H64" s="256"/>
      <c r="I64" s="256"/>
      <c r="J64" s="256"/>
      <c r="K64" s="252"/>
    </row>
    <row r="65" spans="2:11" s="1" customFormat="1" ht="15" customHeight="1">
      <c r="B65" s="251"/>
      <c r="C65" s="256"/>
      <c r="D65" s="376" t="s">
        <v>984</v>
      </c>
      <c r="E65" s="376"/>
      <c r="F65" s="376"/>
      <c r="G65" s="376"/>
      <c r="H65" s="376"/>
      <c r="I65" s="376"/>
      <c r="J65" s="376"/>
      <c r="K65" s="252"/>
    </row>
    <row r="66" spans="2:11" s="1" customFormat="1" ht="15" customHeight="1">
      <c r="B66" s="251"/>
      <c r="C66" s="256"/>
      <c r="D66" s="380" t="s">
        <v>985</v>
      </c>
      <c r="E66" s="380"/>
      <c r="F66" s="380"/>
      <c r="G66" s="380"/>
      <c r="H66" s="380"/>
      <c r="I66" s="380"/>
      <c r="J66" s="380"/>
      <c r="K66" s="252"/>
    </row>
    <row r="67" spans="2:11" s="1" customFormat="1" ht="15" customHeight="1">
      <c r="B67" s="251"/>
      <c r="C67" s="256"/>
      <c r="D67" s="376" t="s">
        <v>986</v>
      </c>
      <c r="E67" s="376"/>
      <c r="F67" s="376"/>
      <c r="G67" s="376"/>
      <c r="H67" s="376"/>
      <c r="I67" s="376"/>
      <c r="J67" s="376"/>
      <c r="K67" s="252"/>
    </row>
    <row r="68" spans="2:11" s="1" customFormat="1" ht="15" customHeight="1">
      <c r="B68" s="251"/>
      <c r="C68" s="256"/>
      <c r="D68" s="376" t="s">
        <v>987</v>
      </c>
      <c r="E68" s="376"/>
      <c r="F68" s="376"/>
      <c r="G68" s="376"/>
      <c r="H68" s="376"/>
      <c r="I68" s="376"/>
      <c r="J68" s="376"/>
      <c r="K68" s="252"/>
    </row>
    <row r="69" spans="2:11" s="1" customFormat="1" ht="15" customHeight="1">
      <c r="B69" s="251"/>
      <c r="C69" s="256"/>
      <c r="D69" s="376" t="s">
        <v>988</v>
      </c>
      <c r="E69" s="376"/>
      <c r="F69" s="376"/>
      <c r="G69" s="376"/>
      <c r="H69" s="376"/>
      <c r="I69" s="376"/>
      <c r="J69" s="376"/>
      <c r="K69" s="252"/>
    </row>
    <row r="70" spans="2:11" s="1" customFormat="1" ht="15" customHeight="1">
      <c r="B70" s="251"/>
      <c r="C70" s="256"/>
      <c r="D70" s="376" t="s">
        <v>989</v>
      </c>
      <c r="E70" s="376"/>
      <c r="F70" s="376"/>
      <c r="G70" s="376"/>
      <c r="H70" s="376"/>
      <c r="I70" s="376"/>
      <c r="J70" s="376"/>
      <c r="K70" s="252"/>
    </row>
    <row r="71" spans="2:11" s="1" customFormat="1" ht="12.75" customHeight="1">
      <c r="B71" s="260"/>
      <c r="C71" s="261"/>
      <c r="D71" s="261"/>
      <c r="E71" s="261"/>
      <c r="F71" s="261"/>
      <c r="G71" s="261"/>
      <c r="H71" s="261"/>
      <c r="I71" s="261"/>
      <c r="J71" s="261"/>
      <c r="K71" s="262"/>
    </row>
    <row r="72" spans="2:11" s="1" customFormat="1" ht="18.75" customHeight="1">
      <c r="B72" s="263"/>
      <c r="C72" s="263"/>
      <c r="D72" s="263"/>
      <c r="E72" s="263"/>
      <c r="F72" s="263"/>
      <c r="G72" s="263"/>
      <c r="H72" s="263"/>
      <c r="I72" s="263"/>
      <c r="J72" s="263"/>
      <c r="K72" s="264"/>
    </row>
    <row r="73" spans="2:11" s="1" customFormat="1" ht="18.75" customHeight="1">
      <c r="B73" s="264"/>
      <c r="C73" s="264"/>
      <c r="D73" s="264"/>
      <c r="E73" s="264"/>
      <c r="F73" s="264"/>
      <c r="G73" s="264"/>
      <c r="H73" s="264"/>
      <c r="I73" s="264"/>
      <c r="J73" s="264"/>
      <c r="K73" s="264"/>
    </row>
    <row r="74" spans="2:11" s="1" customFormat="1" ht="7.5" customHeight="1">
      <c r="B74" s="265"/>
      <c r="C74" s="266"/>
      <c r="D74" s="266"/>
      <c r="E74" s="266"/>
      <c r="F74" s="266"/>
      <c r="G74" s="266"/>
      <c r="H74" s="266"/>
      <c r="I74" s="266"/>
      <c r="J74" s="266"/>
      <c r="K74" s="267"/>
    </row>
    <row r="75" spans="2:11" s="1" customFormat="1" ht="45" customHeight="1">
      <c r="B75" s="268"/>
      <c r="C75" s="379" t="s">
        <v>990</v>
      </c>
      <c r="D75" s="379"/>
      <c r="E75" s="379"/>
      <c r="F75" s="379"/>
      <c r="G75" s="379"/>
      <c r="H75" s="379"/>
      <c r="I75" s="379"/>
      <c r="J75" s="379"/>
      <c r="K75" s="269"/>
    </row>
    <row r="76" spans="2:11" s="1" customFormat="1" ht="17.25" customHeight="1">
      <c r="B76" s="268"/>
      <c r="C76" s="270" t="s">
        <v>991</v>
      </c>
      <c r="D76" s="270"/>
      <c r="E76" s="270"/>
      <c r="F76" s="270" t="s">
        <v>992</v>
      </c>
      <c r="G76" s="271"/>
      <c r="H76" s="270" t="s">
        <v>54</v>
      </c>
      <c r="I76" s="270" t="s">
        <v>57</v>
      </c>
      <c r="J76" s="270" t="s">
        <v>993</v>
      </c>
      <c r="K76" s="269"/>
    </row>
    <row r="77" spans="2:11" s="1" customFormat="1" ht="17.25" customHeight="1">
      <c r="B77" s="268"/>
      <c r="C77" s="272" t="s">
        <v>994</v>
      </c>
      <c r="D77" s="272"/>
      <c r="E77" s="272"/>
      <c r="F77" s="273" t="s">
        <v>995</v>
      </c>
      <c r="G77" s="274"/>
      <c r="H77" s="272"/>
      <c r="I77" s="272"/>
      <c r="J77" s="272" t="s">
        <v>996</v>
      </c>
      <c r="K77" s="269"/>
    </row>
    <row r="78" spans="2:11" s="1" customFormat="1" ht="5.25" customHeight="1">
      <c r="B78" s="268"/>
      <c r="C78" s="275"/>
      <c r="D78" s="275"/>
      <c r="E78" s="275"/>
      <c r="F78" s="275"/>
      <c r="G78" s="276"/>
      <c r="H78" s="275"/>
      <c r="I78" s="275"/>
      <c r="J78" s="275"/>
      <c r="K78" s="269"/>
    </row>
    <row r="79" spans="2:11" s="1" customFormat="1" ht="15" customHeight="1">
      <c r="B79" s="268"/>
      <c r="C79" s="257" t="s">
        <v>53</v>
      </c>
      <c r="D79" s="277"/>
      <c r="E79" s="277"/>
      <c r="F79" s="278" t="s">
        <v>997</v>
      </c>
      <c r="G79" s="279"/>
      <c r="H79" s="257" t="s">
        <v>998</v>
      </c>
      <c r="I79" s="257" t="s">
        <v>999</v>
      </c>
      <c r="J79" s="257">
        <v>20</v>
      </c>
      <c r="K79" s="269"/>
    </row>
    <row r="80" spans="2:11" s="1" customFormat="1" ht="15" customHeight="1">
      <c r="B80" s="268"/>
      <c r="C80" s="257" t="s">
        <v>1000</v>
      </c>
      <c r="D80" s="257"/>
      <c r="E80" s="257"/>
      <c r="F80" s="278" t="s">
        <v>997</v>
      </c>
      <c r="G80" s="279"/>
      <c r="H80" s="257" t="s">
        <v>1001</v>
      </c>
      <c r="I80" s="257" t="s">
        <v>999</v>
      </c>
      <c r="J80" s="257">
        <v>120</v>
      </c>
      <c r="K80" s="269"/>
    </row>
    <row r="81" spans="2:11" s="1" customFormat="1" ht="15" customHeight="1">
      <c r="B81" s="280"/>
      <c r="C81" s="257" t="s">
        <v>1002</v>
      </c>
      <c r="D81" s="257"/>
      <c r="E81" s="257"/>
      <c r="F81" s="278" t="s">
        <v>1003</v>
      </c>
      <c r="G81" s="279"/>
      <c r="H81" s="257" t="s">
        <v>1004</v>
      </c>
      <c r="I81" s="257" t="s">
        <v>999</v>
      </c>
      <c r="J81" s="257">
        <v>50</v>
      </c>
      <c r="K81" s="269"/>
    </row>
    <row r="82" spans="2:11" s="1" customFormat="1" ht="15" customHeight="1">
      <c r="B82" s="280"/>
      <c r="C82" s="257" t="s">
        <v>1005</v>
      </c>
      <c r="D82" s="257"/>
      <c r="E82" s="257"/>
      <c r="F82" s="278" t="s">
        <v>997</v>
      </c>
      <c r="G82" s="279"/>
      <c r="H82" s="257" t="s">
        <v>1006</v>
      </c>
      <c r="I82" s="257" t="s">
        <v>1007</v>
      </c>
      <c r="J82" s="257"/>
      <c r="K82" s="269"/>
    </row>
    <row r="83" spans="2:11" s="1" customFormat="1" ht="15" customHeight="1">
      <c r="B83" s="280"/>
      <c r="C83" s="281" t="s">
        <v>1008</v>
      </c>
      <c r="D83" s="281"/>
      <c r="E83" s="281"/>
      <c r="F83" s="282" t="s">
        <v>1003</v>
      </c>
      <c r="G83" s="281"/>
      <c r="H83" s="281" t="s">
        <v>1009</v>
      </c>
      <c r="I83" s="281" t="s">
        <v>999</v>
      </c>
      <c r="J83" s="281">
        <v>15</v>
      </c>
      <c r="K83" s="269"/>
    </row>
    <row r="84" spans="2:11" s="1" customFormat="1" ht="15" customHeight="1">
      <c r="B84" s="280"/>
      <c r="C84" s="281" t="s">
        <v>1010</v>
      </c>
      <c r="D84" s="281"/>
      <c r="E84" s="281"/>
      <c r="F84" s="282" t="s">
        <v>1003</v>
      </c>
      <c r="G84" s="281"/>
      <c r="H84" s="281" t="s">
        <v>1011</v>
      </c>
      <c r="I84" s="281" t="s">
        <v>999</v>
      </c>
      <c r="J84" s="281">
        <v>15</v>
      </c>
      <c r="K84" s="269"/>
    </row>
    <row r="85" spans="2:11" s="1" customFormat="1" ht="15" customHeight="1">
      <c r="B85" s="280"/>
      <c r="C85" s="281" t="s">
        <v>1012</v>
      </c>
      <c r="D85" s="281"/>
      <c r="E85" s="281"/>
      <c r="F85" s="282" t="s">
        <v>1003</v>
      </c>
      <c r="G85" s="281"/>
      <c r="H85" s="281" t="s">
        <v>1013</v>
      </c>
      <c r="I85" s="281" t="s">
        <v>999</v>
      </c>
      <c r="J85" s="281">
        <v>20</v>
      </c>
      <c r="K85" s="269"/>
    </row>
    <row r="86" spans="2:11" s="1" customFormat="1" ht="15" customHeight="1">
      <c r="B86" s="280"/>
      <c r="C86" s="281" t="s">
        <v>1014</v>
      </c>
      <c r="D86" s="281"/>
      <c r="E86" s="281"/>
      <c r="F86" s="282" t="s">
        <v>1003</v>
      </c>
      <c r="G86" s="281"/>
      <c r="H86" s="281" t="s">
        <v>1015</v>
      </c>
      <c r="I86" s="281" t="s">
        <v>999</v>
      </c>
      <c r="J86" s="281">
        <v>20</v>
      </c>
      <c r="K86" s="269"/>
    </row>
    <row r="87" spans="2:11" s="1" customFormat="1" ht="15" customHeight="1">
      <c r="B87" s="280"/>
      <c r="C87" s="257" t="s">
        <v>1016</v>
      </c>
      <c r="D87" s="257"/>
      <c r="E87" s="257"/>
      <c r="F87" s="278" t="s">
        <v>1003</v>
      </c>
      <c r="G87" s="279"/>
      <c r="H87" s="257" t="s">
        <v>1017</v>
      </c>
      <c r="I87" s="257" t="s">
        <v>999</v>
      </c>
      <c r="J87" s="257">
        <v>50</v>
      </c>
      <c r="K87" s="269"/>
    </row>
    <row r="88" spans="2:11" s="1" customFormat="1" ht="15" customHeight="1">
      <c r="B88" s="280"/>
      <c r="C88" s="257" t="s">
        <v>1018</v>
      </c>
      <c r="D88" s="257"/>
      <c r="E88" s="257"/>
      <c r="F88" s="278" t="s">
        <v>1003</v>
      </c>
      <c r="G88" s="279"/>
      <c r="H88" s="257" t="s">
        <v>1019</v>
      </c>
      <c r="I88" s="257" t="s">
        <v>999</v>
      </c>
      <c r="J88" s="257">
        <v>20</v>
      </c>
      <c r="K88" s="269"/>
    </row>
    <row r="89" spans="2:11" s="1" customFormat="1" ht="15" customHeight="1">
      <c r="B89" s="280"/>
      <c r="C89" s="257" t="s">
        <v>1020</v>
      </c>
      <c r="D89" s="257"/>
      <c r="E89" s="257"/>
      <c r="F89" s="278" t="s">
        <v>1003</v>
      </c>
      <c r="G89" s="279"/>
      <c r="H89" s="257" t="s">
        <v>1021</v>
      </c>
      <c r="I89" s="257" t="s">
        <v>999</v>
      </c>
      <c r="J89" s="257">
        <v>20</v>
      </c>
      <c r="K89" s="269"/>
    </row>
    <row r="90" spans="2:11" s="1" customFormat="1" ht="15" customHeight="1">
      <c r="B90" s="280"/>
      <c r="C90" s="257" t="s">
        <v>1022</v>
      </c>
      <c r="D90" s="257"/>
      <c r="E90" s="257"/>
      <c r="F90" s="278" t="s">
        <v>1003</v>
      </c>
      <c r="G90" s="279"/>
      <c r="H90" s="257" t="s">
        <v>1023</v>
      </c>
      <c r="I90" s="257" t="s">
        <v>999</v>
      </c>
      <c r="J90" s="257">
        <v>50</v>
      </c>
      <c r="K90" s="269"/>
    </row>
    <row r="91" spans="2:11" s="1" customFormat="1" ht="15" customHeight="1">
      <c r="B91" s="280"/>
      <c r="C91" s="257" t="s">
        <v>1024</v>
      </c>
      <c r="D91" s="257"/>
      <c r="E91" s="257"/>
      <c r="F91" s="278" t="s">
        <v>1003</v>
      </c>
      <c r="G91" s="279"/>
      <c r="H91" s="257" t="s">
        <v>1024</v>
      </c>
      <c r="I91" s="257" t="s">
        <v>999</v>
      </c>
      <c r="J91" s="257">
        <v>50</v>
      </c>
      <c r="K91" s="269"/>
    </row>
    <row r="92" spans="2:11" s="1" customFormat="1" ht="15" customHeight="1">
      <c r="B92" s="280"/>
      <c r="C92" s="257" t="s">
        <v>1025</v>
      </c>
      <c r="D92" s="257"/>
      <c r="E92" s="257"/>
      <c r="F92" s="278" t="s">
        <v>1003</v>
      </c>
      <c r="G92" s="279"/>
      <c r="H92" s="257" t="s">
        <v>1026</v>
      </c>
      <c r="I92" s="257" t="s">
        <v>999</v>
      </c>
      <c r="J92" s="257">
        <v>255</v>
      </c>
      <c r="K92" s="269"/>
    </row>
    <row r="93" spans="2:11" s="1" customFormat="1" ht="15" customHeight="1">
      <c r="B93" s="280"/>
      <c r="C93" s="257" t="s">
        <v>1027</v>
      </c>
      <c r="D93" s="257"/>
      <c r="E93" s="257"/>
      <c r="F93" s="278" t="s">
        <v>997</v>
      </c>
      <c r="G93" s="279"/>
      <c r="H93" s="257" t="s">
        <v>1028</v>
      </c>
      <c r="I93" s="257" t="s">
        <v>1029</v>
      </c>
      <c r="J93" s="257"/>
      <c r="K93" s="269"/>
    </row>
    <row r="94" spans="2:11" s="1" customFormat="1" ht="15" customHeight="1">
      <c r="B94" s="280"/>
      <c r="C94" s="257" t="s">
        <v>1030</v>
      </c>
      <c r="D94" s="257"/>
      <c r="E94" s="257"/>
      <c r="F94" s="278" t="s">
        <v>997</v>
      </c>
      <c r="G94" s="279"/>
      <c r="H94" s="257" t="s">
        <v>1031</v>
      </c>
      <c r="I94" s="257" t="s">
        <v>1032</v>
      </c>
      <c r="J94" s="257"/>
      <c r="K94" s="269"/>
    </row>
    <row r="95" spans="2:11" s="1" customFormat="1" ht="15" customHeight="1">
      <c r="B95" s="280"/>
      <c r="C95" s="257" t="s">
        <v>1033</v>
      </c>
      <c r="D95" s="257"/>
      <c r="E95" s="257"/>
      <c r="F95" s="278" t="s">
        <v>997</v>
      </c>
      <c r="G95" s="279"/>
      <c r="H95" s="257" t="s">
        <v>1033</v>
      </c>
      <c r="I95" s="257" t="s">
        <v>1032</v>
      </c>
      <c r="J95" s="257"/>
      <c r="K95" s="269"/>
    </row>
    <row r="96" spans="2:11" s="1" customFormat="1" ht="15" customHeight="1">
      <c r="B96" s="280"/>
      <c r="C96" s="257" t="s">
        <v>38</v>
      </c>
      <c r="D96" s="257"/>
      <c r="E96" s="257"/>
      <c r="F96" s="278" t="s">
        <v>997</v>
      </c>
      <c r="G96" s="279"/>
      <c r="H96" s="257" t="s">
        <v>1034</v>
      </c>
      <c r="I96" s="257" t="s">
        <v>1032</v>
      </c>
      <c r="J96" s="257"/>
      <c r="K96" s="269"/>
    </row>
    <row r="97" spans="2:11" s="1" customFormat="1" ht="15" customHeight="1">
      <c r="B97" s="280"/>
      <c r="C97" s="257" t="s">
        <v>48</v>
      </c>
      <c r="D97" s="257"/>
      <c r="E97" s="257"/>
      <c r="F97" s="278" t="s">
        <v>997</v>
      </c>
      <c r="G97" s="279"/>
      <c r="H97" s="257" t="s">
        <v>1035</v>
      </c>
      <c r="I97" s="257" t="s">
        <v>1032</v>
      </c>
      <c r="J97" s="257"/>
      <c r="K97" s="269"/>
    </row>
    <row r="98" spans="2:11" s="1" customFormat="1" ht="15" customHeight="1">
      <c r="B98" s="283"/>
      <c r="C98" s="284"/>
      <c r="D98" s="284"/>
      <c r="E98" s="284"/>
      <c r="F98" s="284"/>
      <c r="G98" s="284"/>
      <c r="H98" s="284"/>
      <c r="I98" s="284"/>
      <c r="J98" s="284"/>
      <c r="K98" s="285"/>
    </row>
    <row r="99" spans="2:11" s="1" customFormat="1" ht="18.75" customHeight="1">
      <c r="B99" s="286"/>
      <c r="C99" s="287"/>
      <c r="D99" s="287"/>
      <c r="E99" s="287"/>
      <c r="F99" s="287"/>
      <c r="G99" s="287"/>
      <c r="H99" s="287"/>
      <c r="I99" s="287"/>
      <c r="J99" s="287"/>
      <c r="K99" s="286"/>
    </row>
    <row r="100" spans="2:11" s="1" customFormat="1" ht="18.75" customHeight="1">
      <c r="B100" s="264"/>
      <c r="C100" s="264"/>
      <c r="D100" s="264"/>
      <c r="E100" s="264"/>
      <c r="F100" s="264"/>
      <c r="G100" s="264"/>
      <c r="H100" s="264"/>
      <c r="I100" s="264"/>
      <c r="J100" s="264"/>
      <c r="K100" s="264"/>
    </row>
    <row r="101" spans="2:11" s="1" customFormat="1" ht="7.5" customHeight="1">
      <c r="B101" s="265"/>
      <c r="C101" s="266"/>
      <c r="D101" s="266"/>
      <c r="E101" s="266"/>
      <c r="F101" s="266"/>
      <c r="G101" s="266"/>
      <c r="H101" s="266"/>
      <c r="I101" s="266"/>
      <c r="J101" s="266"/>
      <c r="K101" s="267"/>
    </row>
    <row r="102" spans="2:11" s="1" customFormat="1" ht="45" customHeight="1">
      <c r="B102" s="268"/>
      <c r="C102" s="379" t="s">
        <v>1036</v>
      </c>
      <c r="D102" s="379"/>
      <c r="E102" s="379"/>
      <c r="F102" s="379"/>
      <c r="G102" s="379"/>
      <c r="H102" s="379"/>
      <c r="I102" s="379"/>
      <c r="J102" s="379"/>
      <c r="K102" s="269"/>
    </row>
    <row r="103" spans="2:11" s="1" customFormat="1" ht="17.25" customHeight="1">
      <c r="B103" s="268"/>
      <c r="C103" s="270" t="s">
        <v>991</v>
      </c>
      <c r="D103" s="270"/>
      <c r="E103" s="270"/>
      <c r="F103" s="270" t="s">
        <v>992</v>
      </c>
      <c r="G103" s="271"/>
      <c r="H103" s="270" t="s">
        <v>54</v>
      </c>
      <c r="I103" s="270" t="s">
        <v>57</v>
      </c>
      <c r="J103" s="270" t="s">
        <v>993</v>
      </c>
      <c r="K103" s="269"/>
    </row>
    <row r="104" spans="2:11" s="1" customFormat="1" ht="17.25" customHeight="1">
      <c r="B104" s="268"/>
      <c r="C104" s="272" t="s">
        <v>994</v>
      </c>
      <c r="D104" s="272"/>
      <c r="E104" s="272"/>
      <c r="F104" s="273" t="s">
        <v>995</v>
      </c>
      <c r="G104" s="274"/>
      <c r="H104" s="272"/>
      <c r="I104" s="272"/>
      <c r="J104" s="272" t="s">
        <v>996</v>
      </c>
      <c r="K104" s="269"/>
    </row>
    <row r="105" spans="2:11" s="1" customFormat="1" ht="5.25" customHeight="1">
      <c r="B105" s="268"/>
      <c r="C105" s="270"/>
      <c r="D105" s="270"/>
      <c r="E105" s="270"/>
      <c r="F105" s="270"/>
      <c r="G105" s="288"/>
      <c r="H105" s="270"/>
      <c r="I105" s="270"/>
      <c r="J105" s="270"/>
      <c r="K105" s="269"/>
    </row>
    <row r="106" spans="2:11" s="1" customFormat="1" ht="15" customHeight="1">
      <c r="B106" s="268"/>
      <c r="C106" s="257" t="s">
        <v>53</v>
      </c>
      <c r="D106" s="277"/>
      <c r="E106" s="277"/>
      <c r="F106" s="278" t="s">
        <v>997</v>
      </c>
      <c r="G106" s="257"/>
      <c r="H106" s="257" t="s">
        <v>1037</v>
      </c>
      <c r="I106" s="257" t="s">
        <v>999</v>
      </c>
      <c r="J106" s="257">
        <v>20</v>
      </c>
      <c r="K106" s="269"/>
    </row>
    <row r="107" spans="2:11" s="1" customFormat="1" ht="15" customHeight="1">
      <c r="B107" s="268"/>
      <c r="C107" s="257" t="s">
        <v>1000</v>
      </c>
      <c r="D107" s="257"/>
      <c r="E107" s="257"/>
      <c r="F107" s="278" t="s">
        <v>997</v>
      </c>
      <c r="G107" s="257"/>
      <c r="H107" s="257" t="s">
        <v>1037</v>
      </c>
      <c r="I107" s="257" t="s">
        <v>999</v>
      </c>
      <c r="J107" s="257">
        <v>120</v>
      </c>
      <c r="K107" s="269"/>
    </row>
    <row r="108" spans="2:11" s="1" customFormat="1" ht="15" customHeight="1">
      <c r="B108" s="280"/>
      <c r="C108" s="257" t="s">
        <v>1002</v>
      </c>
      <c r="D108" s="257"/>
      <c r="E108" s="257"/>
      <c r="F108" s="278" t="s">
        <v>1003</v>
      </c>
      <c r="G108" s="257"/>
      <c r="H108" s="257" t="s">
        <v>1037</v>
      </c>
      <c r="I108" s="257" t="s">
        <v>999</v>
      </c>
      <c r="J108" s="257">
        <v>50</v>
      </c>
      <c r="K108" s="269"/>
    </row>
    <row r="109" spans="2:11" s="1" customFormat="1" ht="15" customHeight="1">
      <c r="B109" s="280"/>
      <c r="C109" s="257" t="s">
        <v>1005</v>
      </c>
      <c r="D109" s="257"/>
      <c r="E109" s="257"/>
      <c r="F109" s="278" t="s">
        <v>997</v>
      </c>
      <c r="G109" s="257"/>
      <c r="H109" s="257" t="s">
        <v>1037</v>
      </c>
      <c r="I109" s="257" t="s">
        <v>1007</v>
      </c>
      <c r="J109" s="257"/>
      <c r="K109" s="269"/>
    </row>
    <row r="110" spans="2:11" s="1" customFormat="1" ht="15" customHeight="1">
      <c r="B110" s="280"/>
      <c r="C110" s="257" t="s">
        <v>1016</v>
      </c>
      <c r="D110" s="257"/>
      <c r="E110" s="257"/>
      <c r="F110" s="278" t="s">
        <v>1003</v>
      </c>
      <c r="G110" s="257"/>
      <c r="H110" s="257" t="s">
        <v>1037</v>
      </c>
      <c r="I110" s="257" t="s">
        <v>999</v>
      </c>
      <c r="J110" s="257">
        <v>50</v>
      </c>
      <c r="K110" s="269"/>
    </row>
    <row r="111" spans="2:11" s="1" customFormat="1" ht="15" customHeight="1">
      <c r="B111" s="280"/>
      <c r="C111" s="257" t="s">
        <v>1024</v>
      </c>
      <c r="D111" s="257"/>
      <c r="E111" s="257"/>
      <c r="F111" s="278" t="s">
        <v>1003</v>
      </c>
      <c r="G111" s="257"/>
      <c r="H111" s="257" t="s">
        <v>1037</v>
      </c>
      <c r="I111" s="257" t="s">
        <v>999</v>
      </c>
      <c r="J111" s="257">
        <v>50</v>
      </c>
      <c r="K111" s="269"/>
    </row>
    <row r="112" spans="2:11" s="1" customFormat="1" ht="15" customHeight="1">
      <c r="B112" s="280"/>
      <c r="C112" s="257" t="s">
        <v>1022</v>
      </c>
      <c r="D112" s="257"/>
      <c r="E112" s="257"/>
      <c r="F112" s="278" t="s">
        <v>1003</v>
      </c>
      <c r="G112" s="257"/>
      <c r="H112" s="257" t="s">
        <v>1037</v>
      </c>
      <c r="I112" s="257" t="s">
        <v>999</v>
      </c>
      <c r="J112" s="257">
        <v>50</v>
      </c>
      <c r="K112" s="269"/>
    </row>
    <row r="113" spans="2:11" s="1" customFormat="1" ht="15" customHeight="1">
      <c r="B113" s="280"/>
      <c r="C113" s="257" t="s">
        <v>53</v>
      </c>
      <c r="D113" s="257"/>
      <c r="E113" s="257"/>
      <c r="F113" s="278" t="s">
        <v>997</v>
      </c>
      <c r="G113" s="257"/>
      <c r="H113" s="257" t="s">
        <v>1038</v>
      </c>
      <c r="I113" s="257" t="s">
        <v>999</v>
      </c>
      <c r="J113" s="257">
        <v>20</v>
      </c>
      <c r="K113" s="269"/>
    </row>
    <row r="114" spans="2:11" s="1" customFormat="1" ht="15" customHeight="1">
      <c r="B114" s="280"/>
      <c r="C114" s="257" t="s">
        <v>1039</v>
      </c>
      <c r="D114" s="257"/>
      <c r="E114" s="257"/>
      <c r="F114" s="278" t="s">
        <v>997</v>
      </c>
      <c r="G114" s="257"/>
      <c r="H114" s="257" t="s">
        <v>1040</v>
      </c>
      <c r="I114" s="257" t="s">
        <v>999</v>
      </c>
      <c r="J114" s="257">
        <v>120</v>
      </c>
      <c r="K114" s="269"/>
    </row>
    <row r="115" spans="2:11" s="1" customFormat="1" ht="15" customHeight="1">
      <c r="B115" s="280"/>
      <c r="C115" s="257" t="s">
        <v>38</v>
      </c>
      <c r="D115" s="257"/>
      <c r="E115" s="257"/>
      <c r="F115" s="278" t="s">
        <v>997</v>
      </c>
      <c r="G115" s="257"/>
      <c r="H115" s="257" t="s">
        <v>1041</v>
      </c>
      <c r="I115" s="257" t="s">
        <v>1032</v>
      </c>
      <c r="J115" s="257"/>
      <c r="K115" s="269"/>
    </row>
    <row r="116" spans="2:11" s="1" customFormat="1" ht="15" customHeight="1">
      <c r="B116" s="280"/>
      <c r="C116" s="257" t="s">
        <v>48</v>
      </c>
      <c r="D116" s="257"/>
      <c r="E116" s="257"/>
      <c r="F116" s="278" t="s">
        <v>997</v>
      </c>
      <c r="G116" s="257"/>
      <c r="H116" s="257" t="s">
        <v>1042</v>
      </c>
      <c r="I116" s="257" t="s">
        <v>1032</v>
      </c>
      <c r="J116" s="257"/>
      <c r="K116" s="269"/>
    </row>
    <row r="117" spans="2:11" s="1" customFormat="1" ht="15" customHeight="1">
      <c r="B117" s="280"/>
      <c r="C117" s="257" t="s">
        <v>57</v>
      </c>
      <c r="D117" s="257"/>
      <c r="E117" s="257"/>
      <c r="F117" s="278" t="s">
        <v>997</v>
      </c>
      <c r="G117" s="257"/>
      <c r="H117" s="257" t="s">
        <v>1043</v>
      </c>
      <c r="I117" s="257" t="s">
        <v>1044</v>
      </c>
      <c r="J117" s="257"/>
      <c r="K117" s="269"/>
    </row>
    <row r="118" spans="2:11" s="1" customFormat="1" ht="15" customHeight="1">
      <c r="B118" s="283"/>
      <c r="C118" s="289"/>
      <c r="D118" s="289"/>
      <c r="E118" s="289"/>
      <c r="F118" s="289"/>
      <c r="G118" s="289"/>
      <c r="H118" s="289"/>
      <c r="I118" s="289"/>
      <c r="J118" s="289"/>
      <c r="K118" s="285"/>
    </row>
    <row r="119" spans="2:11" s="1" customFormat="1" ht="18.75" customHeight="1">
      <c r="B119" s="290"/>
      <c r="C119" s="291"/>
      <c r="D119" s="291"/>
      <c r="E119" s="291"/>
      <c r="F119" s="292"/>
      <c r="G119" s="291"/>
      <c r="H119" s="291"/>
      <c r="I119" s="291"/>
      <c r="J119" s="291"/>
      <c r="K119" s="290"/>
    </row>
    <row r="120" spans="2:11" s="1" customFormat="1" ht="18.75" customHeight="1">
      <c r="B120" s="264"/>
      <c r="C120" s="264"/>
      <c r="D120" s="264"/>
      <c r="E120" s="264"/>
      <c r="F120" s="264"/>
      <c r="G120" s="264"/>
      <c r="H120" s="264"/>
      <c r="I120" s="264"/>
      <c r="J120" s="264"/>
      <c r="K120" s="264"/>
    </row>
    <row r="121" spans="2:11" s="1" customFormat="1" ht="7.5" customHeight="1">
      <c r="B121" s="293"/>
      <c r="C121" s="294"/>
      <c r="D121" s="294"/>
      <c r="E121" s="294"/>
      <c r="F121" s="294"/>
      <c r="G121" s="294"/>
      <c r="H121" s="294"/>
      <c r="I121" s="294"/>
      <c r="J121" s="294"/>
      <c r="K121" s="295"/>
    </row>
    <row r="122" spans="2:11" s="1" customFormat="1" ht="45" customHeight="1">
      <c r="B122" s="296"/>
      <c r="C122" s="377" t="s">
        <v>1045</v>
      </c>
      <c r="D122" s="377"/>
      <c r="E122" s="377"/>
      <c r="F122" s="377"/>
      <c r="G122" s="377"/>
      <c r="H122" s="377"/>
      <c r="I122" s="377"/>
      <c r="J122" s="377"/>
      <c r="K122" s="297"/>
    </row>
    <row r="123" spans="2:11" s="1" customFormat="1" ht="17.25" customHeight="1">
      <c r="B123" s="298"/>
      <c r="C123" s="270" t="s">
        <v>991</v>
      </c>
      <c r="D123" s="270"/>
      <c r="E123" s="270"/>
      <c r="F123" s="270" t="s">
        <v>992</v>
      </c>
      <c r="G123" s="271"/>
      <c r="H123" s="270" t="s">
        <v>54</v>
      </c>
      <c r="I123" s="270" t="s">
        <v>57</v>
      </c>
      <c r="J123" s="270" t="s">
        <v>993</v>
      </c>
      <c r="K123" s="299"/>
    </row>
    <row r="124" spans="2:11" s="1" customFormat="1" ht="17.25" customHeight="1">
      <c r="B124" s="298"/>
      <c r="C124" s="272" t="s">
        <v>994</v>
      </c>
      <c r="D124" s="272"/>
      <c r="E124" s="272"/>
      <c r="F124" s="273" t="s">
        <v>995</v>
      </c>
      <c r="G124" s="274"/>
      <c r="H124" s="272"/>
      <c r="I124" s="272"/>
      <c r="J124" s="272" t="s">
        <v>996</v>
      </c>
      <c r="K124" s="299"/>
    </row>
    <row r="125" spans="2:11" s="1" customFormat="1" ht="5.25" customHeight="1">
      <c r="B125" s="300"/>
      <c r="C125" s="275"/>
      <c r="D125" s="275"/>
      <c r="E125" s="275"/>
      <c r="F125" s="275"/>
      <c r="G125" s="301"/>
      <c r="H125" s="275"/>
      <c r="I125" s="275"/>
      <c r="J125" s="275"/>
      <c r="K125" s="302"/>
    </row>
    <row r="126" spans="2:11" s="1" customFormat="1" ht="15" customHeight="1">
      <c r="B126" s="300"/>
      <c r="C126" s="257" t="s">
        <v>1000</v>
      </c>
      <c r="D126" s="277"/>
      <c r="E126" s="277"/>
      <c r="F126" s="278" t="s">
        <v>997</v>
      </c>
      <c r="G126" s="257"/>
      <c r="H126" s="257" t="s">
        <v>1037</v>
      </c>
      <c r="I126" s="257" t="s">
        <v>999</v>
      </c>
      <c r="J126" s="257">
        <v>120</v>
      </c>
      <c r="K126" s="303"/>
    </row>
    <row r="127" spans="2:11" s="1" customFormat="1" ht="15" customHeight="1">
      <c r="B127" s="300"/>
      <c r="C127" s="257" t="s">
        <v>1046</v>
      </c>
      <c r="D127" s="257"/>
      <c r="E127" s="257"/>
      <c r="F127" s="278" t="s">
        <v>997</v>
      </c>
      <c r="G127" s="257"/>
      <c r="H127" s="257" t="s">
        <v>1047</v>
      </c>
      <c r="I127" s="257" t="s">
        <v>999</v>
      </c>
      <c r="J127" s="257" t="s">
        <v>1048</v>
      </c>
      <c r="K127" s="303"/>
    </row>
    <row r="128" spans="2:11" s="1" customFormat="1" ht="15" customHeight="1">
      <c r="B128" s="300"/>
      <c r="C128" s="257" t="s">
        <v>945</v>
      </c>
      <c r="D128" s="257"/>
      <c r="E128" s="257"/>
      <c r="F128" s="278" t="s">
        <v>997</v>
      </c>
      <c r="G128" s="257"/>
      <c r="H128" s="257" t="s">
        <v>1049</v>
      </c>
      <c r="I128" s="257" t="s">
        <v>999</v>
      </c>
      <c r="J128" s="257" t="s">
        <v>1048</v>
      </c>
      <c r="K128" s="303"/>
    </row>
    <row r="129" spans="2:11" s="1" customFormat="1" ht="15" customHeight="1">
      <c r="B129" s="300"/>
      <c r="C129" s="257" t="s">
        <v>1008</v>
      </c>
      <c r="D129" s="257"/>
      <c r="E129" s="257"/>
      <c r="F129" s="278" t="s">
        <v>1003</v>
      </c>
      <c r="G129" s="257"/>
      <c r="H129" s="257" t="s">
        <v>1009</v>
      </c>
      <c r="I129" s="257" t="s">
        <v>999</v>
      </c>
      <c r="J129" s="257">
        <v>15</v>
      </c>
      <c r="K129" s="303"/>
    </row>
    <row r="130" spans="2:11" s="1" customFormat="1" ht="15" customHeight="1">
      <c r="B130" s="300"/>
      <c r="C130" s="281" t="s">
        <v>1010</v>
      </c>
      <c r="D130" s="281"/>
      <c r="E130" s="281"/>
      <c r="F130" s="282" t="s">
        <v>1003</v>
      </c>
      <c r="G130" s="281"/>
      <c r="H130" s="281" t="s">
        <v>1011</v>
      </c>
      <c r="I130" s="281" t="s">
        <v>999</v>
      </c>
      <c r="J130" s="281">
        <v>15</v>
      </c>
      <c r="K130" s="303"/>
    </row>
    <row r="131" spans="2:11" s="1" customFormat="1" ht="15" customHeight="1">
      <c r="B131" s="300"/>
      <c r="C131" s="281" t="s">
        <v>1012</v>
      </c>
      <c r="D131" s="281"/>
      <c r="E131" s="281"/>
      <c r="F131" s="282" t="s">
        <v>1003</v>
      </c>
      <c r="G131" s="281"/>
      <c r="H131" s="281" t="s">
        <v>1013</v>
      </c>
      <c r="I131" s="281" t="s">
        <v>999</v>
      </c>
      <c r="J131" s="281">
        <v>20</v>
      </c>
      <c r="K131" s="303"/>
    </row>
    <row r="132" spans="2:11" s="1" customFormat="1" ht="15" customHeight="1">
      <c r="B132" s="300"/>
      <c r="C132" s="281" t="s">
        <v>1014</v>
      </c>
      <c r="D132" s="281"/>
      <c r="E132" s="281"/>
      <c r="F132" s="282" t="s">
        <v>1003</v>
      </c>
      <c r="G132" s="281"/>
      <c r="H132" s="281" t="s">
        <v>1015</v>
      </c>
      <c r="I132" s="281" t="s">
        <v>999</v>
      </c>
      <c r="J132" s="281">
        <v>20</v>
      </c>
      <c r="K132" s="303"/>
    </row>
    <row r="133" spans="2:11" s="1" customFormat="1" ht="15" customHeight="1">
      <c r="B133" s="300"/>
      <c r="C133" s="257" t="s">
        <v>1002</v>
      </c>
      <c r="D133" s="257"/>
      <c r="E133" s="257"/>
      <c r="F133" s="278" t="s">
        <v>1003</v>
      </c>
      <c r="G133" s="257"/>
      <c r="H133" s="257" t="s">
        <v>1037</v>
      </c>
      <c r="I133" s="257" t="s">
        <v>999</v>
      </c>
      <c r="J133" s="257">
        <v>50</v>
      </c>
      <c r="K133" s="303"/>
    </row>
    <row r="134" spans="2:11" s="1" customFormat="1" ht="15" customHeight="1">
      <c r="B134" s="300"/>
      <c r="C134" s="257" t="s">
        <v>1016</v>
      </c>
      <c r="D134" s="257"/>
      <c r="E134" s="257"/>
      <c r="F134" s="278" t="s">
        <v>1003</v>
      </c>
      <c r="G134" s="257"/>
      <c r="H134" s="257" t="s">
        <v>1037</v>
      </c>
      <c r="I134" s="257" t="s">
        <v>999</v>
      </c>
      <c r="J134" s="257">
        <v>50</v>
      </c>
      <c r="K134" s="303"/>
    </row>
    <row r="135" spans="2:11" s="1" customFormat="1" ht="15" customHeight="1">
      <c r="B135" s="300"/>
      <c r="C135" s="257" t="s">
        <v>1022</v>
      </c>
      <c r="D135" s="257"/>
      <c r="E135" s="257"/>
      <c r="F135" s="278" t="s">
        <v>1003</v>
      </c>
      <c r="G135" s="257"/>
      <c r="H135" s="257" t="s">
        <v>1037</v>
      </c>
      <c r="I135" s="257" t="s">
        <v>999</v>
      </c>
      <c r="J135" s="257">
        <v>50</v>
      </c>
      <c r="K135" s="303"/>
    </row>
    <row r="136" spans="2:11" s="1" customFormat="1" ht="15" customHeight="1">
      <c r="B136" s="300"/>
      <c r="C136" s="257" t="s">
        <v>1024</v>
      </c>
      <c r="D136" s="257"/>
      <c r="E136" s="257"/>
      <c r="F136" s="278" t="s">
        <v>1003</v>
      </c>
      <c r="G136" s="257"/>
      <c r="H136" s="257" t="s">
        <v>1037</v>
      </c>
      <c r="I136" s="257" t="s">
        <v>999</v>
      </c>
      <c r="J136" s="257">
        <v>50</v>
      </c>
      <c r="K136" s="303"/>
    </row>
    <row r="137" spans="2:11" s="1" customFormat="1" ht="15" customHeight="1">
      <c r="B137" s="300"/>
      <c r="C137" s="257" t="s">
        <v>1025</v>
      </c>
      <c r="D137" s="257"/>
      <c r="E137" s="257"/>
      <c r="F137" s="278" t="s">
        <v>1003</v>
      </c>
      <c r="G137" s="257"/>
      <c r="H137" s="257" t="s">
        <v>1050</v>
      </c>
      <c r="I137" s="257" t="s">
        <v>999</v>
      </c>
      <c r="J137" s="257">
        <v>255</v>
      </c>
      <c r="K137" s="303"/>
    </row>
    <row r="138" spans="2:11" s="1" customFormat="1" ht="15" customHeight="1">
      <c r="B138" s="300"/>
      <c r="C138" s="257" t="s">
        <v>1027</v>
      </c>
      <c r="D138" s="257"/>
      <c r="E138" s="257"/>
      <c r="F138" s="278" t="s">
        <v>997</v>
      </c>
      <c r="G138" s="257"/>
      <c r="H138" s="257" t="s">
        <v>1051</v>
      </c>
      <c r="I138" s="257" t="s">
        <v>1029</v>
      </c>
      <c r="J138" s="257"/>
      <c r="K138" s="303"/>
    </row>
    <row r="139" spans="2:11" s="1" customFormat="1" ht="15" customHeight="1">
      <c r="B139" s="300"/>
      <c r="C139" s="257" t="s">
        <v>1030</v>
      </c>
      <c r="D139" s="257"/>
      <c r="E139" s="257"/>
      <c r="F139" s="278" t="s">
        <v>997</v>
      </c>
      <c r="G139" s="257"/>
      <c r="H139" s="257" t="s">
        <v>1052</v>
      </c>
      <c r="I139" s="257" t="s">
        <v>1032</v>
      </c>
      <c r="J139" s="257"/>
      <c r="K139" s="303"/>
    </row>
    <row r="140" spans="2:11" s="1" customFormat="1" ht="15" customHeight="1">
      <c r="B140" s="300"/>
      <c r="C140" s="257" t="s">
        <v>1033</v>
      </c>
      <c r="D140" s="257"/>
      <c r="E140" s="257"/>
      <c r="F140" s="278" t="s">
        <v>997</v>
      </c>
      <c r="G140" s="257"/>
      <c r="H140" s="257" t="s">
        <v>1033</v>
      </c>
      <c r="I140" s="257" t="s">
        <v>1032</v>
      </c>
      <c r="J140" s="257"/>
      <c r="K140" s="303"/>
    </row>
    <row r="141" spans="2:11" s="1" customFormat="1" ht="15" customHeight="1">
      <c r="B141" s="300"/>
      <c r="C141" s="257" t="s">
        <v>38</v>
      </c>
      <c r="D141" s="257"/>
      <c r="E141" s="257"/>
      <c r="F141" s="278" t="s">
        <v>997</v>
      </c>
      <c r="G141" s="257"/>
      <c r="H141" s="257" t="s">
        <v>1053</v>
      </c>
      <c r="I141" s="257" t="s">
        <v>1032</v>
      </c>
      <c r="J141" s="257"/>
      <c r="K141" s="303"/>
    </row>
    <row r="142" spans="2:11" s="1" customFormat="1" ht="15" customHeight="1">
      <c r="B142" s="300"/>
      <c r="C142" s="257" t="s">
        <v>1054</v>
      </c>
      <c r="D142" s="257"/>
      <c r="E142" s="257"/>
      <c r="F142" s="278" t="s">
        <v>997</v>
      </c>
      <c r="G142" s="257"/>
      <c r="H142" s="257" t="s">
        <v>1055</v>
      </c>
      <c r="I142" s="257" t="s">
        <v>1032</v>
      </c>
      <c r="J142" s="257"/>
      <c r="K142" s="303"/>
    </row>
    <row r="143" spans="2:11" s="1" customFormat="1" ht="15" customHeight="1">
      <c r="B143" s="304"/>
      <c r="C143" s="305"/>
      <c r="D143" s="305"/>
      <c r="E143" s="305"/>
      <c r="F143" s="305"/>
      <c r="G143" s="305"/>
      <c r="H143" s="305"/>
      <c r="I143" s="305"/>
      <c r="J143" s="305"/>
      <c r="K143" s="306"/>
    </row>
    <row r="144" spans="2:11" s="1" customFormat="1" ht="18.75" customHeight="1">
      <c r="B144" s="291"/>
      <c r="C144" s="291"/>
      <c r="D144" s="291"/>
      <c r="E144" s="291"/>
      <c r="F144" s="292"/>
      <c r="G144" s="291"/>
      <c r="H144" s="291"/>
      <c r="I144" s="291"/>
      <c r="J144" s="291"/>
      <c r="K144" s="291"/>
    </row>
    <row r="145" spans="2:11" s="1" customFormat="1" ht="18.75" customHeight="1">
      <c r="B145" s="264"/>
      <c r="C145" s="264"/>
      <c r="D145" s="264"/>
      <c r="E145" s="264"/>
      <c r="F145" s="264"/>
      <c r="G145" s="264"/>
      <c r="H145" s="264"/>
      <c r="I145" s="264"/>
      <c r="J145" s="264"/>
      <c r="K145" s="264"/>
    </row>
    <row r="146" spans="2:11" s="1" customFormat="1" ht="7.5" customHeight="1">
      <c r="B146" s="265"/>
      <c r="C146" s="266"/>
      <c r="D146" s="266"/>
      <c r="E146" s="266"/>
      <c r="F146" s="266"/>
      <c r="G146" s="266"/>
      <c r="H146" s="266"/>
      <c r="I146" s="266"/>
      <c r="J146" s="266"/>
      <c r="K146" s="267"/>
    </row>
    <row r="147" spans="2:11" s="1" customFormat="1" ht="45" customHeight="1">
      <c r="B147" s="268"/>
      <c r="C147" s="379" t="s">
        <v>1056</v>
      </c>
      <c r="D147" s="379"/>
      <c r="E147" s="379"/>
      <c r="F147" s="379"/>
      <c r="G147" s="379"/>
      <c r="H147" s="379"/>
      <c r="I147" s="379"/>
      <c r="J147" s="379"/>
      <c r="K147" s="269"/>
    </row>
    <row r="148" spans="2:11" s="1" customFormat="1" ht="17.25" customHeight="1">
      <c r="B148" s="268"/>
      <c r="C148" s="270" t="s">
        <v>991</v>
      </c>
      <c r="D148" s="270"/>
      <c r="E148" s="270"/>
      <c r="F148" s="270" t="s">
        <v>992</v>
      </c>
      <c r="G148" s="271"/>
      <c r="H148" s="270" t="s">
        <v>54</v>
      </c>
      <c r="I148" s="270" t="s">
        <v>57</v>
      </c>
      <c r="J148" s="270" t="s">
        <v>993</v>
      </c>
      <c r="K148" s="269"/>
    </row>
    <row r="149" spans="2:11" s="1" customFormat="1" ht="17.25" customHeight="1">
      <c r="B149" s="268"/>
      <c r="C149" s="272" t="s">
        <v>994</v>
      </c>
      <c r="D149" s="272"/>
      <c r="E149" s="272"/>
      <c r="F149" s="273" t="s">
        <v>995</v>
      </c>
      <c r="G149" s="274"/>
      <c r="H149" s="272"/>
      <c r="I149" s="272"/>
      <c r="J149" s="272" t="s">
        <v>996</v>
      </c>
      <c r="K149" s="269"/>
    </row>
    <row r="150" spans="2:11" s="1" customFormat="1" ht="5.25" customHeight="1">
      <c r="B150" s="280"/>
      <c r="C150" s="275"/>
      <c r="D150" s="275"/>
      <c r="E150" s="275"/>
      <c r="F150" s="275"/>
      <c r="G150" s="276"/>
      <c r="H150" s="275"/>
      <c r="I150" s="275"/>
      <c r="J150" s="275"/>
      <c r="K150" s="303"/>
    </row>
    <row r="151" spans="2:11" s="1" customFormat="1" ht="15" customHeight="1">
      <c r="B151" s="280"/>
      <c r="C151" s="307" t="s">
        <v>1000</v>
      </c>
      <c r="D151" s="257"/>
      <c r="E151" s="257"/>
      <c r="F151" s="308" t="s">
        <v>997</v>
      </c>
      <c r="G151" s="257"/>
      <c r="H151" s="307" t="s">
        <v>1037</v>
      </c>
      <c r="I151" s="307" t="s">
        <v>999</v>
      </c>
      <c r="J151" s="307">
        <v>120</v>
      </c>
      <c r="K151" s="303"/>
    </row>
    <row r="152" spans="2:11" s="1" customFormat="1" ht="15" customHeight="1">
      <c r="B152" s="280"/>
      <c r="C152" s="307" t="s">
        <v>1046</v>
      </c>
      <c r="D152" s="257"/>
      <c r="E152" s="257"/>
      <c r="F152" s="308" t="s">
        <v>997</v>
      </c>
      <c r="G152" s="257"/>
      <c r="H152" s="307" t="s">
        <v>1057</v>
      </c>
      <c r="I152" s="307" t="s">
        <v>999</v>
      </c>
      <c r="J152" s="307" t="s">
        <v>1048</v>
      </c>
      <c r="K152" s="303"/>
    </row>
    <row r="153" spans="2:11" s="1" customFormat="1" ht="15" customHeight="1">
      <c r="B153" s="280"/>
      <c r="C153" s="307" t="s">
        <v>945</v>
      </c>
      <c r="D153" s="257"/>
      <c r="E153" s="257"/>
      <c r="F153" s="308" t="s">
        <v>997</v>
      </c>
      <c r="G153" s="257"/>
      <c r="H153" s="307" t="s">
        <v>1058</v>
      </c>
      <c r="I153" s="307" t="s">
        <v>999</v>
      </c>
      <c r="J153" s="307" t="s">
        <v>1048</v>
      </c>
      <c r="K153" s="303"/>
    </row>
    <row r="154" spans="2:11" s="1" customFormat="1" ht="15" customHeight="1">
      <c r="B154" s="280"/>
      <c r="C154" s="307" t="s">
        <v>1002</v>
      </c>
      <c r="D154" s="257"/>
      <c r="E154" s="257"/>
      <c r="F154" s="308" t="s">
        <v>1003</v>
      </c>
      <c r="G154" s="257"/>
      <c r="H154" s="307" t="s">
        <v>1037</v>
      </c>
      <c r="I154" s="307" t="s">
        <v>999</v>
      </c>
      <c r="J154" s="307">
        <v>50</v>
      </c>
      <c r="K154" s="303"/>
    </row>
    <row r="155" spans="2:11" s="1" customFormat="1" ht="15" customHeight="1">
      <c r="B155" s="280"/>
      <c r="C155" s="307" t="s">
        <v>1005</v>
      </c>
      <c r="D155" s="257"/>
      <c r="E155" s="257"/>
      <c r="F155" s="308" t="s">
        <v>997</v>
      </c>
      <c r="G155" s="257"/>
      <c r="H155" s="307" t="s">
        <v>1037</v>
      </c>
      <c r="I155" s="307" t="s">
        <v>1007</v>
      </c>
      <c r="J155" s="307"/>
      <c r="K155" s="303"/>
    </row>
    <row r="156" spans="2:11" s="1" customFormat="1" ht="15" customHeight="1">
      <c r="B156" s="280"/>
      <c r="C156" s="307" t="s">
        <v>1016</v>
      </c>
      <c r="D156" s="257"/>
      <c r="E156" s="257"/>
      <c r="F156" s="308" t="s">
        <v>1003</v>
      </c>
      <c r="G156" s="257"/>
      <c r="H156" s="307" t="s">
        <v>1037</v>
      </c>
      <c r="I156" s="307" t="s">
        <v>999</v>
      </c>
      <c r="J156" s="307">
        <v>50</v>
      </c>
      <c r="K156" s="303"/>
    </row>
    <row r="157" spans="2:11" s="1" customFormat="1" ht="15" customHeight="1">
      <c r="B157" s="280"/>
      <c r="C157" s="307" t="s">
        <v>1024</v>
      </c>
      <c r="D157" s="257"/>
      <c r="E157" s="257"/>
      <c r="F157" s="308" t="s">
        <v>1003</v>
      </c>
      <c r="G157" s="257"/>
      <c r="H157" s="307" t="s">
        <v>1037</v>
      </c>
      <c r="I157" s="307" t="s">
        <v>999</v>
      </c>
      <c r="J157" s="307">
        <v>50</v>
      </c>
      <c r="K157" s="303"/>
    </row>
    <row r="158" spans="2:11" s="1" customFormat="1" ht="15" customHeight="1">
      <c r="B158" s="280"/>
      <c r="C158" s="307" t="s">
        <v>1022</v>
      </c>
      <c r="D158" s="257"/>
      <c r="E158" s="257"/>
      <c r="F158" s="308" t="s">
        <v>1003</v>
      </c>
      <c r="G158" s="257"/>
      <c r="H158" s="307" t="s">
        <v>1037</v>
      </c>
      <c r="I158" s="307" t="s">
        <v>999</v>
      </c>
      <c r="J158" s="307">
        <v>50</v>
      </c>
      <c r="K158" s="303"/>
    </row>
    <row r="159" spans="2:11" s="1" customFormat="1" ht="15" customHeight="1">
      <c r="B159" s="280"/>
      <c r="C159" s="307" t="s">
        <v>114</v>
      </c>
      <c r="D159" s="257"/>
      <c r="E159" s="257"/>
      <c r="F159" s="308" t="s">
        <v>997</v>
      </c>
      <c r="G159" s="257"/>
      <c r="H159" s="307" t="s">
        <v>1059</v>
      </c>
      <c r="I159" s="307" t="s">
        <v>999</v>
      </c>
      <c r="J159" s="307" t="s">
        <v>1060</v>
      </c>
      <c r="K159" s="303"/>
    </row>
    <row r="160" spans="2:11" s="1" customFormat="1" ht="15" customHeight="1">
      <c r="B160" s="280"/>
      <c r="C160" s="307" t="s">
        <v>1061</v>
      </c>
      <c r="D160" s="257"/>
      <c r="E160" s="257"/>
      <c r="F160" s="308" t="s">
        <v>997</v>
      </c>
      <c r="G160" s="257"/>
      <c r="H160" s="307" t="s">
        <v>1062</v>
      </c>
      <c r="I160" s="307" t="s">
        <v>1032</v>
      </c>
      <c r="J160" s="307"/>
      <c r="K160" s="303"/>
    </row>
    <row r="161" spans="2:11" s="1" customFormat="1" ht="15" customHeight="1">
      <c r="B161" s="309"/>
      <c r="C161" s="289"/>
      <c r="D161" s="289"/>
      <c r="E161" s="289"/>
      <c r="F161" s="289"/>
      <c r="G161" s="289"/>
      <c r="H161" s="289"/>
      <c r="I161" s="289"/>
      <c r="J161" s="289"/>
      <c r="K161" s="310"/>
    </row>
    <row r="162" spans="2:11" s="1" customFormat="1" ht="18.75" customHeight="1">
      <c r="B162" s="291"/>
      <c r="C162" s="301"/>
      <c r="D162" s="301"/>
      <c r="E162" s="301"/>
      <c r="F162" s="311"/>
      <c r="G162" s="301"/>
      <c r="H162" s="301"/>
      <c r="I162" s="301"/>
      <c r="J162" s="301"/>
      <c r="K162" s="291"/>
    </row>
    <row r="163" spans="2:11" s="1" customFormat="1" ht="18.75" customHeight="1">
      <c r="B163" s="264"/>
      <c r="C163" s="264"/>
      <c r="D163" s="264"/>
      <c r="E163" s="264"/>
      <c r="F163" s="264"/>
      <c r="G163" s="264"/>
      <c r="H163" s="264"/>
      <c r="I163" s="264"/>
      <c r="J163" s="264"/>
      <c r="K163" s="264"/>
    </row>
    <row r="164" spans="2:11" s="1" customFormat="1" ht="7.5" customHeight="1">
      <c r="B164" s="246"/>
      <c r="C164" s="247"/>
      <c r="D164" s="247"/>
      <c r="E164" s="247"/>
      <c r="F164" s="247"/>
      <c r="G164" s="247"/>
      <c r="H164" s="247"/>
      <c r="I164" s="247"/>
      <c r="J164" s="247"/>
      <c r="K164" s="248"/>
    </row>
    <row r="165" spans="2:11" s="1" customFormat="1" ht="45" customHeight="1">
      <c r="B165" s="249"/>
      <c r="C165" s="377" t="s">
        <v>1063</v>
      </c>
      <c r="D165" s="377"/>
      <c r="E165" s="377"/>
      <c r="F165" s="377"/>
      <c r="G165" s="377"/>
      <c r="H165" s="377"/>
      <c r="I165" s="377"/>
      <c r="J165" s="377"/>
      <c r="K165" s="250"/>
    </row>
    <row r="166" spans="2:11" s="1" customFormat="1" ht="17.25" customHeight="1">
      <c r="B166" s="249"/>
      <c r="C166" s="270" t="s">
        <v>991</v>
      </c>
      <c r="D166" s="270"/>
      <c r="E166" s="270"/>
      <c r="F166" s="270" t="s">
        <v>992</v>
      </c>
      <c r="G166" s="312"/>
      <c r="H166" s="313" t="s">
        <v>54</v>
      </c>
      <c r="I166" s="313" t="s">
        <v>57</v>
      </c>
      <c r="J166" s="270" t="s">
        <v>993</v>
      </c>
      <c r="K166" s="250"/>
    </row>
    <row r="167" spans="2:11" s="1" customFormat="1" ht="17.25" customHeight="1">
      <c r="B167" s="251"/>
      <c r="C167" s="272" t="s">
        <v>994</v>
      </c>
      <c r="D167" s="272"/>
      <c r="E167" s="272"/>
      <c r="F167" s="273" t="s">
        <v>995</v>
      </c>
      <c r="G167" s="314"/>
      <c r="H167" s="315"/>
      <c r="I167" s="315"/>
      <c r="J167" s="272" t="s">
        <v>996</v>
      </c>
      <c r="K167" s="252"/>
    </row>
    <row r="168" spans="2:11" s="1" customFormat="1" ht="5.25" customHeight="1">
      <c r="B168" s="280"/>
      <c r="C168" s="275"/>
      <c r="D168" s="275"/>
      <c r="E168" s="275"/>
      <c r="F168" s="275"/>
      <c r="G168" s="276"/>
      <c r="H168" s="275"/>
      <c r="I168" s="275"/>
      <c r="J168" s="275"/>
      <c r="K168" s="303"/>
    </row>
    <row r="169" spans="2:11" s="1" customFormat="1" ht="15" customHeight="1">
      <c r="B169" s="280"/>
      <c r="C169" s="257" t="s">
        <v>1000</v>
      </c>
      <c r="D169" s="257"/>
      <c r="E169" s="257"/>
      <c r="F169" s="278" t="s">
        <v>997</v>
      </c>
      <c r="G169" s="257"/>
      <c r="H169" s="257" t="s">
        <v>1037</v>
      </c>
      <c r="I169" s="257" t="s">
        <v>999</v>
      </c>
      <c r="J169" s="257">
        <v>120</v>
      </c>
      <c r="K169" s="303"/>
    </row>
    <row r="170" spans="2:11" s="1" customFormat="1" ht="15" customHeight="1">
      <c r="B170" s="280"/>
      <c r="C170" s="257" t="s">
        <v>1046</v>
      </c>
      <c r="D170" s="257"/>
      <c r="E170" s="257"/>
      <c r="F170" s="278" t="s">
        <v>997</v>
      </c>
      <c r="G170" s="257"/>
      <c r="H170" s="257" t="s">
        <v>1047</v>
      </c>
      <c r="I170" s="257" t="s">
        <v>999</v>
      </c>
      <c r="J170" s="257" t="s">
        <v>1048</v>
      </c>
      <c r="K170" s="303"/>
    </row>
    <row r="171" spans="2:11" s="1" customFormat="1" ht="15" customHeight="1">
      <c r="B171" s="280"/>
      <c r="C171" s="257" t="s">
        <v>945</v>
      </c>
      <c r="D171" s="257"/>
      <c r="E171" s="257"/>
      <c r="F171" s="278" t="s">
        <v>997</v>
      </c>
      <c r="G171" s="257"/>
      <c r="H171" s="257" t="s">
        <v>1064</v>
      </c>
      <c r="I171" s="257" t="s">
        <v>999</v>
      </c>
      <c r="J171" s="257" t="s">
        <v>1048</v>
      </c>
      <c r="K171" s="303"/>
    </row>
    <row r="172" spans="2:11" s="1" customFormat="1" ht="15" customHeight="1">
      <c r="B172" s="280"/>
      <c r="C172" s="257" t="s">
        <v>1002</v>
      </c>
      <c r="D172" s="257"/>
      <c r="E172" s="257"/>
      <c r="F172" s="278" t="s">
        <v>1003</v>
      </c>
      <c r="G172" s="257"/>
      <c r="H172" s="257" t="s">
        <v>1064</v>
      </c>
      <c r="I172" s="257" t="s">
        <v>999</v>
      </c>
      <c r="J172" s="257">
        <v>50</v>
      </c>
      <c r="K172" s="303"/>
    </row>
    <row r="173" spans="2:11" s="1" customFormat="1" ht="15" customHeight="1">
      <c r="B173" s="280"/>
      <c r="C173" s="257" t="s">
        <v>1005</v>
      </c>
      <c r="D173" s="257"/>
      <c r="E173" s="257"/>
      <c r="F173" s="278" t="s">
        <v>997</v>
      </c>
      <c r="G173" s="257"/>
      <c r="H173" s="257" t="s">
        <v>1064</v>
      </c>
      <c r="I173" s="257" t="s">
        <v>1007</v>
      </c>
      <c r="J173" s="257"/>
      <c r="K173" s="303"/>
    </row>
    <row r="174" spans="2:11" s="1" customFormat="1" ht="15" customHeight="1">
      <c r="B174" s="280"/>
      <c r="C174" s="257" t="s">
        <v>1016</v>
      </c>
      <c r="D174" s="257"/>
      <c r="E174" s="257"/>
      <c r="F174" s="278" t="s">
        <v>1003</v>
      </c>
      <c r="G174" s="257"/>
      <c r="H174" s="257" t="s">
        <v>1064</v>
      </c>
      <c r="I174" s="257" t="s">
        <v>999</v>
      </c>
      <c r="J174" s="257">
        <v>50</v>
      </c>
      <c r="K174" s="303"/>
    </row>
    <row r="175" spans="2:11" s="1" customFormat="1" ht="15" customHeight="1">
      <c r="B175" s="280"/>
      <c r="C175" s="257" t="s">
        <v>1024</v>
      </c>
      <c r="D175" s="257"/>
      <c r="E175" s="257"/>
      <c r="F175" s="278" t="s">
        <v>1003</v>
      </c>
      <c r="G175" s="257"/>
      <c r="H175" s="257" t="s">
        <v>1064</v>
      </c>
      <c r="I175" s="257" t="s">
        <v>999</v>
      </c>
      <c r="J175" s="257">
        <v>50</v>
      </c>
      <c r="K175" s="303"/>
    </row>
    <row r="176" spans="2:11" s="1" customFormat="1" ht="15" customHeight="1">
      <c r="B176" s="280"/>
      <c r="C176" s="257" t="s">
        <v>1022</v>
      </c>
      <c r="D176" s="257"/>
      <c r="E176" s="257"/>
      <c r="F176" s="278" t="s">
        <v>1003</v>
      </c>
      <c r="G176" s="257"/>
      <c r="H176" s="257" t="s">
        <v>1064</v>
      </c>
      <c r="I176" s="257" t="s">
        <v>999</v>
      </c>
      <c r="J176" s="257">
        <v>50</v>
      </c>
      <c r="K176" s="303"/>
    </row>
    <row r="177" spans="2:11" s="1" customFormat="1" ht="15" customHeight="1">
      <c r="B177" s="280"/>
      <c r="C177" s="257" t="s">
        <v>121</v>
      </c>
      <c r="D177" s="257"/>
      <c r="E177" s="257"/>
      <c r="F177" s="278" t="s">
        <v>997</v>
      </c>
      <c r="G177" s="257"/>
      <c r="H177" s="257" t="s">
        <v>1065</v>
      </c>
      <c r="I177" s="257" t="s">
        <v>1066</v>
      </c>
      <c r="J177" s="257"/>
      <c r="K177" s="303"/>
    </row>
    <row r="178" spans="2:11" s="1" customFormat="1" ht="15" customHeight="1">
      <c r="B178" s="280"/>
      <c r="C178" s="257" t="s">
        <v>57</v>
      </c>
      <c r="D178" s="257"/>
      <c r="E178" s="257"/>
      <c r="F178" s="278" t="s">
        <v>997</v>
      </c>
      <c r="G178" s="257"/>
      <c r="H178" s="257" t="s">
        <v>1067</v>
      </c>
      <c r="I178" s="257" t="s">
        <v>1068</v>
      </c>
      <c r="J178" s="257">
        <v>1</v>
      </c>
      <c r="K178" s="303"/>
    </row>
    <row r="179" spans="2:11" s="1" customFormat="1" ht="15" customHeight="1">
      <c r="B179" s="280"/>
      <c r="C179" s="257" t="s">
        <v>53</v>
      </c>
      <c r="D179" s="257"/>
      <c r="E179" s="257"/>
      <c r="F179" s="278" t="s">
        <v>997</v>
      </c>
      <c r="G179" s="257"/>
      <c r="H179" s="257" t="s">
        <v>1069</v>
      </c>
      <c r="I179" s="257" t="s">
        <v>999</v>
      </c>
      <c r="J179" s="257">
        <v>20</v>
      </c>
      <c r="K179" s="303"/>
    </row>
    <row r="180" spans="2:11" s="1" customFormat="1" ht="15" customHeight="1">
      <c r="B180" s="280"/>
      <c r="C180" s="257" t="s">
        <v>54</v>
      </c>
      <c r="D180" s="257"/>
      <c r="E180" s="257"/>
      <c r="F180" s="278" t="s">
        <v>997</v>
      </c>
      <c r="G180" s="257"/>
      <c r="H180" s="257" t="s">
        <v>1070</v>
      </c>
      <c r="I180" s="257" t="s">
        <v>999</v>
      </c>
      <c r="J180" s="257">
        <v>255</v>
      </c>
      <c r="K180" s="303"/>
    </row>
    <row r="181" spans="2:11" s="1" customFormat="1" ht="15" customHeight="1">
      <c r="B181" s="280"/>
      <c r="C181" s="257" t="s">
        <v>122</v>
      </c>
      <c r="D181" s="257"/>
      <c r="E181" s="257"/>
      <c r="F181" s="278" t="s">
        <v>997</v>
      </c>
      <c r="G181" s="257"/>
      <c r="H181" s="257" t="s">
        <v>961</v>
      </c>
      <c r="I181" s="257" t="s">
        <v>999</v>
      </c>
      <c r="J181" s="257">
        <v>10</v>
      </c>
      <c r="K181" s="303"/>
    </row>
    <row r="182" spans="2:11" s="1" customFormat="1" ht="15" customHeight="1">
      <c r="B182" s="280"/>
      <c r="C182" s="257" t="s">
        <v>123</v>
      </c>
      <c r="D182" s="257"/>
      <c r="E182" s="257"/>
      <c r="F182" s="278" t="s">
        <v>997</v>
      </c>
      <c r="G182" s="257"/>
      <c r="H182" s="257" t="s">
        <v>1071</v>
      </c>
      <c r="I182" s="257" t="s">
        <v>1032</v>
      </c>
      <c r="J182" s="257"/>
      <c r="K182" s="303"/>
    </row>
    <row r="183" spans="2:11" s="1" customFormat="1" ht="15" customHeight="1">
      <c r="B183" s="280"/>
      <c r="C183" s="257" t="s">
        <v>1072</v>
      </c>
      <c r="D183" s="257"/>
      <c r="E183" s="257"/>
      <c r="F183" s="278" t="s">
        <v>997</v>
      </c>
      <c r="G183" s="257"/>
      <c r="H183" s="257" t="s">
        <v>1073</v>
      </c>
      <c r="I183" s="257" t="s">
        <v>1032</v>
      </c>
      <c r="J183" s="257"/>
      <c r="K183" s="303"/>
    </row>
    <row r="184" spans="2:11" s="1" customFormat="1" ht="15" customHeight="1">
      <c r="B184" s="280"/>
      <c r="C184" s="257" t="s">
        <v>1061</v>
      </c>
      <c r="D184" s="257"/>
      <c r="E184" s="257"/>
      <c r="F184" s="278" t="s">
        <v>997</v>
      </c>
      <c r="G184" s="257"/>
      <c r="H184" s="257" t="s">
        <v>1074</v>
      </c>
      <c r="I184" s="257" t="s">
        <v>1032</v>
      </c>
      <c r="J184" s="257"/>
      <c r="K184" s="303"/>
    </row>
    <row r="185" spans="2:11" s="1" customFormat="1" ht="15" customHeight="1">
      <c r="B185" s="280"/>
      <c r="C185" s="257" t="s">
        <v>125</v>
      </c>
      <c r="D185" s="257"/>
      <c r="E185" s="257"/>
      <c r="F185" s="278" t="s">
        <v>1003</v>
      </c>
      <c r="G185" s="257"/>
      <c r="H185" s="257" t="s">
        <v>1075</v>
      </c>
      <c r="I185" s="257" t="s">
        <v>999</v>
      </c>
      <c r="J185" s="257">
        <v>50</v>
      </c>
      <c r="K185" s="303"/>
    </row>
    <row r="186" spans="2:11" s="1" customFormat="1" ht="15" customHeight="1">
      <c r="B186" s="280"/>
      <c r="C186" s="257" t="s">
        <v>1076</v>
      </c>
      <c r="D186" s="257"/>
      <c r="E186" s="257"/>
      <c r="F186" s="278" t="s">
        <v>1003</v>
      </c>
      <c r="G186" s="257"/>
      <c r="H186" s="257" t="s">
        <v>1077</v>
      </c>
      <c r="I186" s="257" t="s">
        <v>1078</v>
      </c>
      <c r="J186" s="257"/>
      <c r="K186" s="303"/>
    </row>
    <row r="187" spans="2:11" s="1" customFormat="1" ht="15" customHeight="1">
      <c r="B187" s="280"/>
      <c r="C187" s="257" t="s">
        <v>1079</v>
      </c>
      <c r="D187" s="257"/>
      <c r="E187" s="257"/>
      <c r="F187" s="278" t="s">
        <v>1003</v>
      </c>
      <c r="G187" s="257"/>
      <c r="H187" s="257" t="s">
        <v>1080</v>
      </c>
      <c r="I187" s="257" t="s">
        <v>1078</v>
      </c>
      <c r="J187" s="257"/>
      <c r="K187" s="303"/>
    </row>
    <row r="188" spans="2:11" s="1" customFormat="1" ht="15" customHeight="1">
      <c r="B188" s="280"/>
      <c r="C188" s="257" t="s">
        <v>1081</v>
      </c>
      <c r="D188" s="257"/>
      <c r="E188" s="257"/>
      <c r="F188" s="278" t="s">
        <v>1003</v>
      </c>
      <c r="G188" s="257"/>
      <c r="H188" s="257" t="s">
        <v>1082</v>
      </c>
      <c r="I188" s="257" t="s">
        <v>1078</v>
      </c>
      <c r="J188" s="257"/>
      <c r="K188" s="303"/>
    </row>
    <row r="189" spans="2:11" s="1" customFormat="1" ht="15" customHeight="1">
      <c r="B189" s="280"/>
      <c r="C189" s="316" t="s">
        <v>1083</v>
      </c>
      <c r="D189" s="257"/>
      <c r="E189" s="257"/>
      <c r="F189" s="278" t="s">
        <v>1003</v>
      </c>
      <c r="G189" s="257"/>
      <c r="H189" s="257" t="s">
        <v>1084</v>
      </c>
      <c r="I189" s="257" t="s">
        <v>1085</v>
      </c>
      <c r="J189" s="317" t="s">
        <v>1086</v>
      </c>
      <c r="K189" s="303"/>
    </row>
    <row r="190" spans="2:11" s="1" customFormat="1" ht="15" customHeight="1">
      <c r="B190" s="280"/>
      <c r="C190" s="316" t="s">
        <v>42</v>
      </c>
      <c r="D190" s="257"/>
      <c r="E190" s="257"/>
      <c r="F190" s="278" t="s">
        <v>997</v>
      </c>
      <c r="G190" s="257"/>
      <c r="H190" s="254" t="s">
        <v>1087</v>
      </c>
      <c r="I190" s="257" t="s">
        <v>1088</v>
      </c>
      <c r="J190" s="257"/>
      <c r="K190" s="303"/>
    </row>
    <row r="191" spans="2:11" s="1" customFormat="1" ht="15" customHeight="1">
      <c r="B191" s="280"/>
      <c r="C191" s="316" t="s">
        <v>1089</v>
      </c>
      <c r="D191" s="257"/>
      <c r="E191" s="257"/>
      <c r="F191" s="278" t="s">
        <v>997</v>
      </c>
      <c r="G191" s="257"/>
      <c r="H191" s="257" t="s">
        <v>1090</v>
      </c>
      <c r="I191" s="257" t="s">
        <v>1032</v>
      </c>
      <c r="J191" s="257"/>
      <c r="K191" s="303"/>
    </row>
    <row r="192" spans="2:11" s="1" customFormat="1" ht="15" customHeight="1">
      <c r="B192" s="280"/>
      <c r="C192" s="316" t="s">
        <v>1091</v>
      </c>
      <c r="D192" s="257"/>
      <c r="E192" s="257"/>
      <c r="F192" s="278" t="s">
        <v>997</v>
      </c>
      <c r="G192" s="257"/>
      <c r="H192" s="257" t="s">
        <v>1092</v>
      </c>
      <c r="I192" s="257" t="s">
        <v>1032</v>
      </c>
      <c r="J192" s="257"/>
      <c r="K192" s="303"/>
    </row>
    <row r="193" spans="2:11" s="1" customFormat="1" ht="15" customHeight="1">
      <c r="B193" s="280"/>
      <c r="C193" s="316" t="s">
        <v>1093</v>
      </c>
      <c r="D193" s="257"/>
      <c r="E193" s="257"/>
      <c r="F193" s="278" t="s">
        <v>1003</v>
      </c>
      <c r="G193" s="257"/>
      <c r="H193" s="257" t="s">
        <v>1094</v>
      </c>
      <c r="I193" s="257" t="s">
        <v>1032</v>
      </c>
      <c r="J193" s="257"/>
      <c r="K193" s="303"/>
    </row>
    <row r="194" spans="2:11" s="1" customFormat="1" ht="15" customHeight="1">
      <c r="B194" s="309"/>
      <c r="C194" s="318"/>
      <c r="D194" s="289"/>
      <c r="E194" s="289"/>
      <c r="F194" s="289"/>
      <c r="G194" s="289"/>
      <c r="H194" s="289"/>
      <c r="I194" s="289"/>
      <c r="J194" s="289"/>
      <c r="K194" s="310"/>
    </row>
    <row r="195" spans="2:11" s="1" customFormat="1" ht="18.75" customHeight="1">
      <c r="B195" s="291"/>
      <c r="C195" s="301"/>
      <c r="D195" s="301"/>
      <c r="E195" s="301"/>
      <c r="F195" s="311"/>
      <c r="G195" s="301"/>
      <c r="H195" s="301"/>
      <c r="I195" s="301"/>
      <c r="J195" s="301"/>
      <c r="K195" s="291"/>
    </row>
    <row r="196" spans="2:11" s="1" customFormat="1" ht="18.75" customHeight="1">
      <c r="B196" s="291"/>
      <c r="C196" s="301"/>
      <c r="D196" s="301"/>
      <c r="E196" s="301"/>
      <c r="F196" s="311"/>
      <c r="G196" s="301"/>
      <c r="H196" s="301"/>
      <c r="I196" s="301"/>
      <c r="J196" s="301"/>
      <c r="K196" s="291"/>
    </row>
    <row r="197" spans="2:11" s="1" customFormat="1" ht="18.75" customHeight="1">
      <c r="B197" s="264"/>
      <c r="C197" s="264"/>
      <c r="D197" s="264"/>
      <c r="E197" s="264"/>
      <c r="F197" s="264"/>
      <c r="G197" s="264"/>
      <c r="H197" s="264"/>
      <c r="I197" s="264"/>
      <c r="J197" s="264"/>
      <c r="K197" s="264"/>
    </row>
    <row r="198" spans="2:11" s="1" customFormat="1" ht="12">
      <c r="B198" s="246"/>
      <c r="C198" s="247"/>
      <c r="D198" s="247"/>
      <c r="E198" s="247"/>
      <c r="F198" s="247"/>
      <c r="G198" s="247"/>
      <c r="H198" s="247"/>
      <c r="I198" s="247"/>
      <c r="J198" s="247"/>
      <c r="K198" s="248"/>
    </row>
    <row r="199" spans="2:11" s="1" customFormat="1" ht="20.5">
      <c r="B199" s="249"/>
      <c r="C199" s="377" t="s">
        <v>1095</v>
      </c>
      <c r="D199" s="377"/>
      <c r="E199" s="377"/>
      <c r="F199" s="377"/>
      <c r="G199" s="377"/>
      <c r="H199" s="377"/>
      <c r="I199" s="377"/>
      <c r="J199" s="377"/>
      <c r="K199" s="250"/>
    </row>
    <row r="200" spans="2:11" s="1" customFormat="1" ht="25.5" customHeight="1">
      <c r="B200" s="249"/>
      <c r="C200" s="319" t="s">
        <v>1096</v>
      </c>
      <c r="D200" s="319"/>
      <c r="E200" s="319"/>
      <c r="F200" s="319" t="s">
        <v>1097</v>
      </c>
      <c r="G200" s="320"/>
      <c r="H200" s="383" t="s">
        <v>1098</v>
      </c>
      <c r="I200" s="383"/>
      <c r="J200" s="383"/>
      <c r="K200" s="250"/>
    </row>
    <row r="201" spans="2:11" s="1" customFormat="1" ht="5.25" customHeight="1">
      <c r="B201" s="280"/>
      <c r="C201" s="275"/>
      <c r="D201" s="275"/>
      <c r="E201" s="275"/>
      <c r="F201" s="275"/>
      <c r="G201" s="301"/>
      <c r="H201" s="275"/>
      <c r="I201" s="275"/>
      <c r="J201" s="275"/>
      <c r="K201" s="303"/>
    </row>
    <row r="202" spans="2:11" s="1" customFormat="1" ht="15" customHeight="1">
      <c r="B202" s="280"/>
      <c r="C202" s="257" t="s">
        <v>1088</v>
      </c>
      <c r="D202" s="257"/>
      <c r="E202" s="257"/>
      <c r="F202" s="278" t="s">
        <v>43</v>
      </c>
      <c r="G202" s="257"/>
      <c r="H202" s="382" t="s">
        <v>1099</v>
      </c>
      <c r="I202" s="382"/>
      <c r="J202" s="382"/>
      <c r="K202" s="303"/>
    </row>
    <row r="203" spans="2:11" s="1" customFormat="1" ht="15" customHeight="1">
      <c r="B203" s="280"/>
      <c r="C203" s="257"/>
      <c r="D203" s="257"/>
      <c r="E203" s="257"/>
      <c r="F203" s="278" t="s">
        <v>44</v>
      </c>
      <c r="G203" s="257"/>
      <c r="H203" s="382" t="s">
        <v>1100</v>
      </c>
      <c r="I203" s="382"/>
      <c r="J203" s="382"/>
      <c r="K203" s="303"/>
    </row>
    <row r="204" spans="2:11" s="1" customFormat="1" ht="15" customHeight="1">
      <c r="B204" s="280"/>
      <c r="C204" s="257"/>
      <c r="D204" s="257"/>
      <c r="E204" s="257"/>
      <c r="F204" s="278" t="s">
        <v>47</v>
      </c>
      <c r="G204" s="257"/>
      <c r="H204" s="382" t="s">
        <v>1101</v>
      </c>
      <c r="I204" s="382"/>
      <c r="J204" s="382"/>
      <c r="K204" s="303"/>
    </row>
    <row r="205" spans="2:11" s="1" customFormat="1" ht="15" customHeight="1">
      <c r="B205" s="280"/>
      <c r="C205" s="257"/>
      <c r="D205" s="257"/>
      <c r="E205" s="257"/>
      <c r="F205" s="278" t="s">
        <v>45</v>
      </c>
      <c r="G205" s="257"/>
      <c r="H205" s="382" t="s">
        <v>1102</v>
      </c>
      <c r="I205" s="382"/>
      <c r="J205" s="382"/>
      <c r="K205" s="303"/>
    </row>
    <row r="206" spans="2:11" s="1" customFormat="1" ht="15" customHeight="1">
      <c r="B206" s="280"/>
      <c r="C206" s="257"/>
      <c r="D206" s="257"/>
      <c r="E206" s="257"/>
      <c r="F206" s="278" t="s">
        <v>46</v>
      </c>
      <c r="G206" s="257"/>
      <c r="H206" s="382" t="s">
        <v>1103</v>
      </c>
      <c r="I206" s="382"/>
      <c r="J206" s="382"/>
      <c r="K206" s="303"/>
    </row>
    <row r="207" spans="2:11" s="1" customFormat="1" ht="15" customHeight="1">
      <c r="B207" s="280"/>
      <c r="C207" s="257"/>
      <c r="D207" s="257"/>
      <c r="E207" s="257"/>
      <c r="F207" s="278"/>
      <c r="G207" s="257"/>
      <c r="H207" s="257"/>
      <c r="I207" s="257"/>
      <c r="J207" s="257"/>
      <c r="K207" s="303"/>
    </row>
    <row r="208" spans="2:11" s="1" customFormat="1" ht="15" customHeight="1">
      <c r="B208" s="280"/>
      <c r="C208" s="257" t="s">
        <v>1044</v>
      </c>
      <c r="D208" s="257"/>
      <c r="E208" s="257"/>
      <c r="F208" s="278" t="s">
        <v>79</v>
      </c>
      <c r="G208" s="257"/>
      <c r="H208" s="382" t="s">
        <v>1104</v>
      </c>
      <c r="I208" s="382"/>
      <c r="J208" s="382"/>
      <c r="K208" s="303"/>
    </row>
    <row r="209" spans="2:11" s="1" customFormat="1" ht="15" customHeight="1">
      <c r="B209" s="280"/>
      <c r="C209" s="257"/>
      <c r="D209" s="257"/>
      <c r="E209" s="257"/>
      <c r="F209" s="278" t="s">
        <v>941</v>
      </c>
      <c r="G209" s="257"/>
      <c r="H209" s="382" t="s">
        <v>942</v>
      </c>
      <c r="I209" s="382"/>
      <c r="J209" s="382"/>
      <c r="K209" s="303"/>
    </row>
    <row r="210" spans="2:11" s="1" customFormat="1" ht="15" customHeight="1">
      <c r="B210" s="280"/>
      <c r="C210" s="257"/>
      <c r="D210" s="257"/>
      <c r="E210" s="257"/>
      <c r="F210" s="278" t="s">
        <v>939</v>
      </c>
      <c r="G210" s="257"/>
      <c r="H210" s="382" t="s">
        <v>1105</v>
      </c>
      <c r="I210" s="382"/>
      <c r="J210" s="382"/>
      <c r="K210" s="303"/>
    </row>
    <row r="211" spans="2:11" s="1" customFormat="1" ht="15" customHeight="1">
      <c r="B211" s="321"/>
      <c r="C211" s="257"/>
      <c r="D211" s="257"/>
      <c r="E211" s="257"/>
      <c r="F211" s="278" t="s">
        <v>943</v>
      </c>
      <c r="G211" s="316"/>
      <c r="H211" s="381" t="s">
        <v>944</v>
      </c>
      <c r="I211" s="381"/>
      <c r="J211" s="381"/>
      <c r="K211" s="322"/>
    </row>
    <row r="212" spans="2:11" s="1" customFormat="1" ht="15" customHeight="1">
      <c r="B212" s="321"/>
      <c r="C212" s="257"/>
      <c r="D212" s="257"/>
      <c r="E212" s="257"/>
      <c r="F212" s="278" t="s">
        <v>680</v>
      </c>
      <c r="G212" s="316"/>
      <c r="H212" s="381" t="s">
        <v>921</v>
      </c>
      <c r="I212" s="381"/>
      <c r="J212" s="381"/>
      <c r="K212" s="322"/>
    </row>
    <row r="213" spans="2:11" s="1" customFormat="1" ht="15" customHeight="1">
      <c r="B213" s="321"/>
      <c r="C213" s="257"/>
      <c r="D213" s="257"/>
      <c r="E213" s="257"/>
      <c r="F213" s="278"/>
      <c r="G213" s="316"/>
      <c r="H213" s="307"/>
      <c r="I213" s="307"/>
      <c r="J213" s="307"/>
      <c r="K213" s="322"/>
    </row>
    <row r="214" spans="2:11" s="1" customFormat="1" ht="15" customHeight="1">
      <c r="B214" s="321"/>
      <c r="C214" s="257" t="s">
        <v>1068</v>
      </c>
      <c r="D214" s="257"/>
      <c r="E214" s="257"/>
      <c r="F214" s="278">
        <v>1</v>
      </c>
      <c r="G214" s="316"/>
      <c r="H214" s="381" t="s">
        <v>1106</v>
      </c>
      <c r="I214" s="381"/>
      <c r="J214" s="381"/>
      <c r="K214" s="322"/>
    </row>
    <row r="215" spans="2:11" s="1" customFormat="1" ht="15" customHeight="1">
      <c r="B215" s="321"/>
      <c r="C215" s="257"/>
      <c r="D215" s="257"/>
      <c r="E215" s="257"/>
      <c r="F215" s="278">
        <v>2</v>
      </c>
      <c r="G215" s="316"/>
      <c r="H215" s="381" t="s">
        <v>1107</v>
      </c>
      <c r="I215" s="381"/>
      <c r="J215" s="381"/>
      <c r="K215" s="322"/>
    </row>
    <row r="216" spans="2:11" s="1" customFormat="1" ht="15" customHeight="1">
      <c r="B216" s="321"/>
      <c r="C216" s="257"/>
      <c r="D216" s="257"/>
      <c r="E216" s="257"/>
      <c r="F216" s="278">
        <v>3</v>
      </c>
      <c r="G216" s="316"/>
      <c r="H216" s="381" t="s">
        <v>1108</v>
      </c>
      <c r="I216" s="381"/>
      <c r="J216" s="381"/>
      <c r="K216" s="322"/>
    </row>
    <row r="217" spans="2:11" s="1" customFormat="1" ht="15" customHeight="1">
      <c r="B217" s="321"/>
      <c r="C217" s="257"/>
      <c r="D217" s="257"/>
      <c r="E217" s="257"/>
      <c r="F217" s="278">
        <v>4</v>
      </c>
      <c r="G217" s="316"/>
      <c r="H217" s="381" t="s">
        <v>1109</v>
      </c>
      <c r="I217" s="381"/>
      <c r="J217" s="381"/>
      <c r="K217" s="322"/>
    </row>
    <row r="218" spans="2:11" s="1" customFormat="1" ht="12.75" customHeight="1">
      <c r="B218" s="323"/>
      <c r="C218" s="324"/>
      <c r="D218" s="324"/>
      <c r="E218" s="324"/>
      <c r="F218" s="324"/>
      <c r="G218" s="324"/>
      <c r="H218" s="324"/>
      <c r="I218" s="324"/>
      <c r="J218" s="324"/>
      <c r="K218" s="325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45EC6-2151-4226-B4F3-F754CD9603D3}">
  <dimension ref="A1"/>
  <sheetViews>
    <sheetView workbookViewId="0"/>
  </sheetViews>
  <sheetFormatPr defaultRowHeight="10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55"/>
  <sheetViews>
    <sheetView showGridLines="0" topLeftCell="A86" workbookViewId="0"/>
  </sheetViews>
  <sheetFormatPr defaultRowHeight="10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26"/>
      <c r="M2" s="326"/>
      <c r="N2" s="326"/>
      <c r="O2" s="326"/>
      <c r="P2" s="326"/>
      <c r="Q2" s="326"/>
      <c r="R2" s="326"/>
      <c r="S2" s="326"/>
      <c r="T2" s="326"/>
      <c r="U2" s="326"/>
      <c r="V2" s="326"/>
      <c r="AT2" s="18" t="s">
        <v>81</v>
      </c>
    </row>
    <row r="3" spans="1:46" s="1" customFormat="1" ht="7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83</v>
      </c>
    </row>
    <row r="4" spans="1:46" s="1" customFormat="1" ht="25" customHeight="1">
      <c r="B4" s="21"/>
      <c r="D4" s="104" t="s">
        <v>105</v>
      </c>
      <c r="L4" s="21"/>
      <c r="M4" s="105" t="s">
        <v>10</v>
      </c>
      <c r="AT4" s="18" t="s">
        <v>4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9" t="str">
        <f>'Rekapitulace stavby'!K6</f>
        <v>Rybník Voříšek v k.ú. Rašovice u Hlasiva</v>
      </c>
      <c r="F7" s="370"/>
      <c r="G7" s="370"/>
      <c r="H7" s="370"/>
      <c r="L7" s="21"/>
    </row>
    <row r="8" spans="1:46" s="2" customFormat="1" ht="12" customHeight="1">
      <c r="A8" s="35"/>
      <c r="B8" s="40"/>
      <c r="C8" s="35"/>
      <c r="D8" s="106" t="s">
        <v>106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1" t="s">
        <v>107</v>
      </c>
      <c r="F9" s="372"/>
      <c r="G9" s="372"/>
      <c r="H9" s="372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82</v>
      </c>
      <c r="G11" s="35"/>
      <c r="H11" s="35"/>
      <c r="I11" s="106" t="s">
        <v>20</v>
      </c>
      <c r="J11" s="108" t="s">
        <v>108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26. 11. 2021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21.75" customHeight="1">
      <c r="A13" s="35"/>
      <c r="B13" s="40"/>
      <c r="C13" s="35"/>
      <c r="D13" s="110" t="s">
        <v>109</v>
      </c>
      <c r="E13" s="35"/>
      <c r="F13" s="111" t="s">
        <v>110</v>
      </c>
      <c r="G13" s="35"/>
      <c r="H13" s="35"/>
      <c r="I13" s="110" t="s">
        <v>111</v>
      </c>
      <c r="J13" s="111" t="s">
        <v>112</v>
      </c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7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3" t="str">
        <f>'Rekapitulace stavby'!E14</f>
        <v>Vyplň údaj</v>
      </c>
      <c r="F18" s="374"/>
      <c r="G18" s="374"/>
      <c r="H18" s="374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7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7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35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7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36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2"/>
      <c r="B27" s="113"/>
      <c r="C27" s="112"/>
      <c r="D27" s="112"/>
      <c r="E27" s="375" t="s">
        <v>19</v>
      </c>
      <c r="F27" s="375"/>
      <c r="G27" s="375"/>
      <c r="H27" s="375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7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7" customHeight="1">
      <c r="A29" s="35"/>
      <c r="B29" s="40"/>
      <c r="C29" s="35"/>
      <c r="D29" s="115"/>
      <c r="E29" s="115"/>
      <c r="F29" s="115"/>
      <c r="G29" s="115"/>
      <c r="H29" s="115"/>
      <c r="I29" s="115"/>
      <c r="J29" s="115"/>
      <c r="K29" s="115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4" customHeight="1">
      <c r="A30" s="35"/>
      <c r="B30" s="40"/>
      <c r="C30" s="35"/>
      <c r="D30" s="116" t="s">
        <v>38</v>
      </c>
      <c r="E30" s="35"/>
      <c r="F30" s="35"/>
      <c r="G30" s="35"/>
      <c r="H30" s="35"/>
      <c r="I30" s="35"/>
      <c r="J30" s="117">
        <f>ROUND(J82,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7" customHeight="1">
      <c r="A31" s="35"/>
      <c r="B31" s="40"/>
      <c r="C31" s="35"/>
      <c r="D31" s="115"/>
      <c r="E31" s="115"/>
      <c r="F31" s="115"/>
      <c r="G31" s="115"/>
      <c r="H31" s="115"/>
      <c r="I31" s="115"/>
      <c r="J31" s="115"/>
      <c r="K31" s="115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8" t="s">
        <v>40</v>
      </c>
      <c r="G32" s="35"/>
      <c r="H32" s="35"/>
      <c r="I32" s="118" t="s">
        <v>39</v>
      </c>
      <c r="J32" s="118" t="s">
        <v>41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9" t="s">
        <v>42</v>
      </c>
      <c r="E33" s="106" t="s">
        <v>43</v>
      </c>
      <c r="F33" s="120">
        <f>ROUND((SUM(BE82:BE154)),  2)</f>
        <v>0</v>
      </c>
      <c r="G33" s="35"/>
      <c r="H33" s="35"/>
      <c r="I33" s="121">
        <v>0.21</v>
      </c>
      <c r="J33" s="120">
        <f>ROUND(((SUM(BE82:BE154))*I33),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6" t="s">
        <v>44</v>
      </c>
      <c r="F34" s="120">
        <f>ROUND((SUM(BF82:BF154)),  2)</f>
        <v>0</v>
      </c>
      <c r="G34" s="35"/>
      <c r="H34" s="35"/>
      <c r="I34" s="121">
        <v>0.15</v>
      </c>
      <c r="J34" s="120">
        <f>ROUND(((SUM(BF82:BF154))*I34),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6" t="s">
        <v>45</v>
      </c>
      <c r="F35" s="120">
        <f>ROUND((SUM(BG82:BG154)),  2)</f>
        <v>0</v>
      </c>
      <c r="G35" s="35"/>
      <c r="H35" s="35"/>
      <c r="I35" s="121">
        <v>0.21</v>
      </c>
      <c r="J35" s="120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6" t="s">
        <v>46</v>
      </c>
      <c r="F36" s="120">
        <f>ROUND((SUM(BH82:BH154)),  2)</f>
        <v>0</v>
      </c>
      <c r="G36" s="35"/>
      <c r="H36" s="35"/>
      <c r="I36" s="121">
        <v>0.15</v>
      </c>
      <c r="J36" s="120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6" t="s">
        <v>47</v>
      </c>
      <c r="F37" s="120">
        <f>ROUND((SUM(BI82:BI154)),  2)</f>
        <v>0</v>
      </c>
      <c r="G37" s="35"/>
      <c r="H37" s="35"/>
      <c r="I37" s="121">
        <v>0</v>
      </c>
      <c r="J37" s="120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7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4" customHeight="1">
      <c r="A39" s="35"/>
      <c r="B39" s="40"/>
      <c r="C39" s="122"/>
      <c r="D39" s="123" t="s">
        <v>48</v>
      </c>
      <c r="E39" s="124"/>
      <c r="F39" s="124"/>
      <c r="G39" s="125" t="s">
        <v>49</v>
      </c>
      <c r="H39" s="126" t="s">
        <v>50</v>
      </c>
      <c r="I39" s="124"/>
      <c r="J39" s="127">
        <f>SUM(J30:J37)</f>
        <v>0</v>
      </c>
      <c r="K39" s="128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7" customHeight="1">
      <c r="A44" s="35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5" customHeight="1">
      <c r="A45" s="35"/>
      <c r="B45" s="36"/>
      <c r="C45" s="24" t="s">
        <v>113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7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7" t="str">
        <f>E7</f>
        <v>Rybník Voříšek v k.ú. Rašovice u Hlasiva</v>
      </c>
      <c r="F48" s="368"/>
      <c r="G48" s="368"/>
      <c r="H48" s="368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106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55" t="str">
        <f>E9</f>
        <v>SO 01 - Zdrž</v>
      </c>
      <c r="F50" s="366"/>
      <c r="G50" s="366"/>
      <c r="H50" s="366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7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Rašovice u Hlasiva</v>
      </c>
      <c r="G52" s="37"/>
      <c r="H52" s="37"/>
      <c r="I52" s="30" t="s">
        <v>23</v>
      </c>
      <c r="J52" s="60" t="str">
        <f>IF(J12="","",J12)</f>
        <v>26. 11. 2021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7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15" customHeight="1">
      <c r="A54" s="35"/>
      <c r="B54" s="36"/>
      <c r="C54" s="30" t="s">
        <v>25</v>
      </c>
      <c r="D54" s="37"/>
      <c r="E54" s="37"/>
      <c r="F54" s="28" t="str">
        <f>E15</f>
        <v>Projekce rybníky</v>
      </c>
      <c r="G54" s="37"/>
      <c r="H54" s="37"/>
      <c r="I54" s="30" t="s">
        <v>31</v>
      </c>
      <c r="J54" s="33" t="str">
        <f>E21</f>
        <v>Ing. Pavel Janouš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25.65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Ing. Micheala Přenosilová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2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3" t="s">
        <v>114</v>
      </c>
      <c r="D57" s="134"/>
      <c r="E57" s="134"/>
      <c r="F57" s="134"/>
      <c r="G57" s="134"/>
      <c r="H57" s="134"/>
      <c r="I57" s="134"/>
      <c r="J57" s="135" t="s">
        <v>115</v>
      </c>
      <c r="K57" s="134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2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75" customHeight="1">
      <c r="A59" s="35"/>
      <c r="B59" s="36"/>
      <c r="C59" s="136" t="s">
        <v>70</v>
      </c>
      <c r="D59" s="37"/>
      <c r="E59" s="37"/>
      <c r="F59" s="37"/>
      <c r="G59" s="37"/>
      <c r="H59" s="37"/>
      <c r="I59" s="37"/>
      <c r="J59" s="78">
        <f>J82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116</v>
      </c>
    </row>
    <row r="60" spans="1:47" s="9" customFormat="1" ht="25" customHeight="1">
      <c r="B60" s="137"/>
      <c r="C60" s="138"/>
      <c r="D60" s="139" t="s">
        <v>117</v>
      </c>
      <c r="E60" s="140"/>
      <c r="F60" s="140"/>
      <c r="G60" s="140"/>
      <c r="H60" s="140"/>
      <c r="I60" s="140"/>
      <c r="J60" s="141">
        <f>J83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118</v>
      </c>
      <c r="E61" s="146"/>
      <c r="F61" s="146"/>
      <c r="G61" s="146"/>
      <c r="H61" s="146"/>
      <c r="I61" s="146"/>
      <c r="J61" s="147">
        <f>J84</f>
        <v>0</v>
      </c>
      <c r="K61" s="144"/>
      <c r="L61" s="148"/>
    </row>
    <row r="62" spans="1:47" s="10" customFormat="1" ht="19.899999999999999" customHeight="1">
      <c r="B62" s="143"/>
      <c r="C62" s="144"/>
      <c r="D62" s="145" t="s">
        <v>119</v>
      </c>
      <c r="E62" s="146"/>
      <c r="F62" s="146"/>
      <c r="G62" s="146"/>
      <c r="H62" s="146"/>
      <c r="I62" s="146"/>
      <c r="J62" s="147">
        <f>J152</f>
        <v>0</v>
      </c>
      <c r="K62" s="144"/>
      <c r="L62" s="148"/>
    </row>
    <row r="63" spans="1:47" s="2" customFormat="1" ht="21.75" customHeight="1">
      <c r="A63" s="35"/>
      <c r="B63" s="36"/>
      <c r="C63" s="37"/>
      <c r="D63" s="37"/>
      <c r="E63" s="37"/>
      <c r="F63" s="37"/>
      <c r="G63" s="37"/>
      <c r="H63" s="37"/>
      <c r="I63" s="37"/>
      <c r="J63" s="37"/>
      <c r="K63" s="37"/>
      <c r="L63" s="10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spans="1:47" s="2" customFormat="1" ht="7" customHeight="1">
      <c r="A64" s="35"/>
      <c r="B64" s="48"/>
      <c r="C64" s="49"/>
      <c r="D64" s="49"/>
      <c r="E64" s="49"/>
      <c r="F64" s="49"/>
      <c r="G64" s="49"/>
      <c r="H64" s="49"/>
      <c r="I64" s="49"/>
      <c r="J64" s="49"/>
      <c r="K64" s="49"/>
      <c r="L64" s="107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8" spans="1:31" s="2" customFormat="1" ht="7" customHeight="1">
      <c r="A68" s="35"/>
      <c r="B68" s="50"/>
      <c r="C68" s="51"/>
      <c r="D68" s="51"/>
      <c r="E68" s="51"/>
      <c r="F68" s="51"/>
      <c r="G68" s="51"/>
      <c r="H68" s="51"/>
      <c r="I68" s="51"/>
      <c r="J68" s="51"/>
      <c r="K68" s="51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25" customHeight="1">
      <c r="A69" s="35"/>
      <c r="B69" s="36"/>
      <c r="C69" s="24" t="s">
        <v>120</v>
      </c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7" customHeight="1">
      <c r="A70" s="35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2" customHeight="1">
      <c r="A71" s="35"/>
      <c r="B71" s="36"/>
      <c r="C71" s="30" t="s">
        <v>16</v>
      </c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6.5" customHeight="1">
      <c r="A72" s="35"/>
      <c r="B72" s="36"/>
      <c r="C72" s="37"/>
      <c r="D72" s="37"/>
      <c r="E72" s="367" t="str">
        <f>E7</f>
        <v>Rybník Voříšek v k.ú. Rašovice u Hlasiva</v>
      </c>
      <c r="F72" s="368"/>
      <c r="G72" s="368"/>
      <c r="H72" s="368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106</v>
      </c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6.5" customHeight="1">
      <c r="A74" s="35"/>
      <c r="B74" s="36"/>
      <c r="C74" s="37"/>
      <c r="D74" s="37"/>
      <c r="E74" s="355" t="str">
        <f>E9</f>
        <v>SO 01 - Zdrž</v>
      </c>
      <c r="F74" s="366"/>
      <c r="G74" s="366"/>
      <c r="H74" s="366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7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21</v>
      </c>
      <c r="D76" s="37"/>
      <c r="E76" s="37"/>
      <c r="F76" s="28" t="str">
        <f>F12</f>
        <v>Rašovice u Hlasiva</v>
      </c>
      <c r="G76" s="37"/>
      <c r="H76" s="37"/>
      <c r="I76" s="30" t="s">
        <v>23</v>
      </c>
      <c r="J76" s="60" t="str">
        <f>IF(J12="","",J12)</f>
        <v>26. 11. 2021</v>
      </c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7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5.15" customHeight="1">
      <c r="A78" s="35"/>
      <c r="B78" s="36"/>
      <c r="C78" s="30" t="s">
        <v>25</v>
      </c>
      <c r="D78" s="37"/>
      <c r="E78" s="37"/>
      <c r="F78" s="28" t="str">
        <f>E15</f>
        <v>Projekce rybníky</v>
      </c>
      <c r="G78" s="37"/>
      <c r="H78" s="37"/>
      <c r="I78" s="30" t="s">
        <v>31</v>
      </c>
      <c r="J78" s="33" t="str">
        <f>E21</f>
        <v>Ing. Pavel Janouš</v>
      </c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25.65" customHeight="1">
      <c r="A79" s="35"/>
      <c r="B79" s="36"/>
      <c r="C79" s="30" t="s">
        <v>29</v>
      </c>
      <c r="D79" s="37"/>
      <c r="E79" s="37"/>
      <c r="F79" s="28" t="str">
        <f>IF(E18="","",E18)</f>
        <v>Vyplň údaj</v>
      </c>
      <c r="G79" s="37"/>
      <c r="H79" s="37"/>
      <c r="I79" s="30" t="s">
        <v>34</v>
      </c>
      <c r="J79" s="33" t="str">
        <f>E24</f>
        <v>Ing. Micheala Přenosilová</v>
      </c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0.2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11" customFormat="1" ht="29.25" customHeight="1">
      <c r="A81" s="149"/>
      <c r="B81" s="150"/>
      <c r="C81" s="151" t="s">
        <v>121</v>
      </c>
      <c r="D81" s="152" t="s">
        <v>57</v>
      </c>
      <c r="E81" s="152" t="s">
        <v>53</v>
      </c>
      <c r="F81" s="152" t="s">
        <v>54</v>
      </c>
      <c r="G81" s="152" t="s">
        <v>122</v>
      </c>
      <c r="H81" s="152" t="s">
        <v>123</v>
      </c>
      <c r="I81" s="152" t="s">
        <v>124</v>
      </c>
      <c r="J81" s="152" t="s">
        <v>115</v>
      </c>
      <c r="K81" s="153" t="s">
        <v>125</v>
      </c>
      <c r="L81" s="154"/>
      <c r="M81" s="69" t="s">
        <v>19</v>
      </c>
      <c r="N81" s="70" t="s">
        <v>42</v>
      </c>
      <c r="O81" s="70" t="s">
        <v>126</v>
      </c>
      <c r="P81" s="70" t="s">
        <v>127</v>
      </c>
      <c r="Q81" s="70" t="s">
        <v>128</v>
      </c>
      <c r="R81" s="70" t="s">
        <v>129</v>
      </c>
      <c r="S81" s="70" t="s">
        <v>130</v>
      </c>
      <c r="T81" s="71" t="s">
        <v>131</v>
      </c>
      <c r="U81" s="149"/>
      <c r="V81" s="149"/>
      <c r="W81" s="149"/>
      <c r="X81" s="149"/>
      <c r="Y81" s="149"/>
      <c r="Z81" s="149"/>
      <c r="AA81" s="149"/>
      <c r="AB81" s="149"/>
      <c r="AC81" s="149"/>
      <c r="AD81" s="149"/>
      <c r="AE81" s="149"/>
    </row>
    <row r="82" spans="1:65" s="2" customFormat="1" ht="22.75" customHeight="1">
      <c r="A82" s="35"/>
      <c r="B82" s="36"/>
      <c r="C82" s="76" t="s">
        <v>132</v>
      </c>
      <c r="D82" s="37"/>
      <c r="E82" s="37"/>
      <c r="F82" s="37"/>
      <c r="G82" s="37"/>
      <c r="H82" s="37"/>
      <c r="I82" s="37"/>
      <c r="J82" s="155">
        <f>BK82</f>
        <v>0</v>
      </c>
      <c r="K82" s="37"/>
      <c r="L82" s="40"/>
      <c r="M82" s="72"/>
      <c r="N82" s="156"/>
      <c r="O82" s="73"/>
      <c r="P82" s="157">
        <f>P83</f>
        <v>0</v>
      </c>
      <c r="Q82" s="73"/>
      <c r="R82" s="157">
        <f>R83</f>
        <v>0.1787</v>
      </c>
      <c r="S82" s="73"/>
      <c r="T82" s="158">
        <f>T83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T82" s="18" t="s">
        <v>71</v>
      </c>
      <c r="AU82" s="18" t="s">
        <v>116</v>
      </c>
      <c r="BK82" s="159">
        <f>BK83</f>
        <v>0</v>
      </c>
    </row>
    <row r="83" spans="1:65" s="12" customFormat="1" ht="25.9" customHeight="1">
      <c r="B83" s="160"/>
      <c r="C83" s="161"/>
      <c r="D83" s="162" t="s">
        <v>71</v>
      </c>
      <c r="E83" s="163" t="s">
        <v>133</v>
      </c>
      <c r="F83" s="163" t="s">
        <v>134</v>
      </c>
      <c r="G83" s="161"/>
      <c r="H83" s="161"/>
      <c r="I83" s="164"/>
      <c r="J83" s="165">
        <f>BK83</f>
        <v>0</v>
      </c>
      <c r="K83" s="161"/>
      <c r="L83" s="166"/>
      <c r="M83" s="167"/>
      <c r="N83" s="168"/>
      <c r="O83" s="168"/>
      <c r="P83" s="169">
        <f>P84+P152</f>
        <v>0</v>
      </c>
      <c r="Q83" s="168"/>
      <c r="R83" s="169">
        <f>R84+R152</f>
        <v>0.1787</v>
      </c>
      <c r="S83" s="168"/>
      <c r="T83" s="170">
        <f>T84+T152</f>
        <v>0</v>
      </c>
      <c r="AR83" s="171" t="s">
        <v>80</v>
      </c>
      <c r="AT83" s="172" t="s">
        <v>71</v>
      </c>
      <c r="AU83" s="172" t="s">
        <v>72</v>
      </c>
      <c r="AY83" s="171" t="s">
        <v>135</v>
      </c>
      <c r="BK83" s="173">
        <f>BK84+BK152</f>
        <v>0</v>
      </c>
    </row>
    <row r="84" spans="1:65" s="12" customFormat="1" ht="22.75" customHeight="1">
      <c r="B84" s="160"/>
      <c r="C84" s="161"/>
      <c r="D84" s="162" t="s">
        <v>71</v>
      </c>
      <c r="E84" s="174" t="s">
        <v>80</v>
      </c>
      <c r="F84" s="174" t="s">
        <v>136</v>
      </c>
      <c r="G84" s="161"/>
      <c r="H84" s="161"/>
      <c r="I84" s="164"/>
      <c r="J84" s="175">
        <f>BK84</f>
        <v>0</v>
      </c>
      <c r="K84" s="161"/>
      <c r="L84" s="166"/>
      <c r="M84" s="167"/>
      <c r="N84" s="168"/>
      <c r="O84" s="168"/>
      <c r="P84" s="169">
        <f>SUM(P85:P151)</f>
        <v>0</v>
      </c>
      <c r="Q84" s="168"/>
      <c r="R84" s="169">
        <f>SUM(R85:R151)</f>
        <v>0.1787</v>
      </c>
      <c r="S84" s="168"/>
      <c r="T84" s="170">
        <f>SUM(T85:T151)</f>
        <v>0</v>
      </c>
      <c r="AR84" s="171" t="s">
        <v>80</v>
      </c>
      <c r="AT84" s="172" t="s">
        <v>71</v>
      </c>
      <c r="AU84" s="172" t="s">
        <v>80</v>
      </c>
      <c r="AY84" s="171" t="s">
        <v>135</v>
      </c>
      <c r="BK84" s="173">
        <f>SUM(BK85:BK151)</f>
        <v>0</v>
      </c>
    </row>
    <row r="85" spans="1:65" s="2" customFormat="1" ht="24.15" customHeight="1">
      <c r="A85" s="35"/>
      <c r="B85" s="36"/>
      <c r="C85" s="176" t="s">
        <v>80</v>
      </c>
      <c r="D85" s="176" t="s">
        <v>137</v>
      </c>
      <c r="E85" s="177" t="s">
        <v>138</v>
      </c>
      <c r="F85" s="178" t="s">
        <v>139</v>
      </c>
      <c r="G85" s="179" t="s">
        <v>140</v>
      </c>
      <c r="H85" s="180">
        <v>3780</v>
      </c>
      <c r="I85" s="181"/>
      <c r="J85" s="182">
        <f>ROUND(I85*H85,2)</f>
        <v>0</v>
      </c>
      <c r="K85" s="178" t="s">
        <v>141</v>
      </c>
      <c r="L85" s="40"/>
      <c r="M85" s="183" t="s">
        <v>19</v>
      </c>
      <c r="N85" s="184" t="s">
        <v>43</v>
      </c>
      <c r="O85" s="65"/>
      <c r="P85" s="185">
        <f>O85*H85</f>
        <v>0</v>
      </c>
      <c r="Q85" s="185">
        <v>0</v>
      </c>
      <c r="R85" s="185">
        <f>Q85*H85</f>
        <v>0</v>
      </c>
      <c r="S85" s="185">
        <v>0</v>
      </c>
      <c r="T85" s="186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87" t="s">
        <v>142</v>
      </c>
      <c r="AT85" s="187" t="s">
        <v>137</v>
      </c>
      <c r="AU85" s="187" t="s">
        <v>83</v>
      </c>
      <c r="AY85" s="18" t="s">
        <v>135</v>
      </c>
      <c r="BE85" s="188">
        <f>IF(N85="základní",J85,0)</f>
        <v>0</v>
      </c>
      <c r="BF85" s="188">
        <f>IF(N85="snížená",J85,0)</f>
        <v>0</v>
      </c>
      <c r="BG85" s="188">
        <f>IF(N85="zákl. přenesená",J85,0)</f>
        <v>0</v>
      </c>
      <c r="BH85" s="188">
        <f>IF(N85="sníž. přenesená",J85,0)</f>
        <v>0</v>
      </c>
      <c r="BI85" s="188">
        <f>IF(N85="nulová",J85,0)</f>
        <v>0</v>
      </c>
      <c r="BJ85" s="18" t="s">
        <v>80</v>
      </c>
      <c r="BK85" s="188">
        <f>ROUND(I85*H85,2)</f>
        <v>0</v>
      </c>
      <c r="BL85" s="18" t="s">
        <v>142</v>
      </c>
      <c r="BM85" s="187" t="s">
        <v>143</v>
      </c>
    </row>
    <row r="86" spans="1:65" s="2" customFormat="1">
      <c r="A86" s="35"/>
      <c r="B86" s="36"/>
      <c r="C86" s="37"/>
      <c r="D86" s="189" t="s">
        <v>144</v>
      </c>
      <c r="E86" s="37"/>
      <c r="F86" s="190" t="s">
        <v>145</v>
      </c>
      <c r="G86" s="37"/>
      <c r="H86" s="37"/>
      <c r="I86" s="191"/>
      <c r="J86" s="37"/>
      <c r="K86" s="37"/>
      <c r="L86" s="40"/>
      <c r="M86" s="192"/>
      <c r="N86" s="193"/>
      <c r="O86" s="65"/>
      <c r="P86" s="65"/>
      <c r="Q86" s="65"/>
      <c r="R86" s="65"/>
      <c r="S86" s="65"/>
      <c r="T86" s="66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8" t="s">
        <v>144</v>
      </c>
      <c r="AU86" s="18" t="s">
        <v>83</v>
      </c>
    </row>
    <row r="87" spans="1:65" s="13" customFormat="1">
      <c r="B87" s="194"/>
      <c r="C87" s="195"/>
      <c r="D87" s="196" t="s">
        <v>146</v>
      </c>
      <c r="E87" s="197" t="s">
        <v>19</v>
      </c>
      <c r="F87" s="198" t="s">
        <v>147</v>
      </c>
      <c r="G87" s="195"/>
      <c r="H87" s="197" t="s">
        <v>19</v>
      </c>
      <c r="I87" s="199"/>
      <c r="J87" s="195"/>
      <c r="K87" s="195"/>
      <c r="L87" s="200"/>
      <c r="M87" s="201"/>
      <c r="N87" s="202"/>
      <c r="O87" s="202"/>
      <c r="P87" s="202"/>
      <c r="Q87" s="202"/>
      <c r="R87" s="202"/>
      <c r="S87" s="202"/>
      <c r="T87" s="203"/>
      <c r="AT87" s="204" t="s">
        <v>146</v>
      </c>
      <c r="AU87" s="204" t="s">
        <v>83</v>
      </c>
      <c r="AV87" s="13" t="s">
        <v>80</v>
      </c>
      <c r="AW87" s="13" t="s">
        <v>33</v>
      </c>
      <c r="AX87" s="13" t="s">
        <v>72</v>
      </c>
      <c r="AY87" s="204" t="s">
        <v>135</v>
      </c>
    </row>
    <row r="88" spans="1:65" s="14" customFormat="1">
      <c r="B88" s="205"/>
      <c r="C88" s="206"/>
      <c r="D88" s="196" t="s">
        <v>146</v>
      </c>
      <c r="E88" s="207" t="s">
        <v>19</v>
      </c>
      <c r="F88" s="208" t="s">
        <v>148</v>
      </c>
      <c r="G88" s="206"/>
      <c r="H88" s="209">
        <v>3780</v>
      </c>
      <c r="I88" s="210"/>
      <c r="J88" s="206"/>
      <c r="K88" s="206"/>
      <c r="L88" s="211"/>
      <c r="M88" s="212"/>
      <c r="N88" s="213"/>
      <c r="O88" s="213"/>
      <c r="P88" s="213"/>
      <c r="Q88" s="213"/>
      <c r="R88" s="213"/>
      <c r="S88" s="213"/>
      <c r="T88" s="214"/>
      <c r="AT88" s="215" t="s">
        <v>146</v>
      </c>
      <c r="AU88" s="215" t="s">
        <v>83</v>
      </c>
      <c r="AV88" s="14" t="s">
        <v>83</v>
      </c>
      <c r="AW88" s="14" t="s">
        <v>33</v>
      </c>
      <c r="AX88" s="14" t="s">
        <v>72</v>
      </c>
      <c r="AY88" s="215" t="s">
        <v>135</v>
      </c>
    </row>
    <row r="89" spans="1:65" s="15" customFormat="1">
      <c r="B89" s="216"/>
      <c r="C89" s="217"/>
      <c r="D89" s="196" t="s">
        <v>146</v>
      </c>
      <c r="E89" s="218" t="s">
        <v>19</v>
      </c>
      <c r="F89" s="219" t="s">
        <v>149</v>
      </c>
      <c r="G89" s="217"/>
      <c r="H89" s="220">
        <v>3780</v>
      </c>
      <c r="I89" s="221"/>
      <c r="J89" s="217"/>
      <c r="K89" s="217"/>
      <c r="L89" s="222"/>
      <c r="M89" s="223"/>
      <c r="N89" s="224"/>
      <c r="O89" s="224"/>
      <c r="P89" s="224"/>
      <c r="Q89" s="224"/>
      <c r="R89" s="224"/>
      <c r="S89" s="224"/>
      <c r="T89" s="225"/>
      <c r="AT89" s="226" t="s">
        <v>146</v>
      </c>
      <c r="AU89" s="226" t="s">
        <v>83</v>
      </c>
      <c r="AV89" s="15" t="s">
        <v>142</v>
      </c>
      <c r="AW89" s="15" t="s">
        <v>33</v>
      </c>
      <c r="AX89" s="15" t="s">
        <v>80</v>
      </c>
      <c r="AY89" s="226" t="s">
        <v>135</v>
      </c>
    </row>
    <row r="90" spans="1:65" s="2" customFormat="1" ht="33" customHeight="1">
      <c r="A90" s="35"/>
      <c r="B90" s="36"/>
      <c r="C90" s="176" t="s">
        <v>83</v>
      </c>
      <c r="D90" s="176" t="s">
        <v>137</v>
      </c>
      <c r="E90" s="177" t="s">
        <v>150</v>
      </c>
      <c r="F90" s="178" t="s">
        <v>151</v>
      </c>
      <c r="G90" s="179" t="s">
        <v>152</v>
      </c>
      <c r="H90" s="180">
        <v>479</v>
      </c>
      <c r="I90" s="181"/>
      <c r="J90" s="182">
        <f>ROUND(I90*H90,2)</f>
        <v>0</v>
      </c>
      <c r="K90" s="178" t="s">
        <v>141</v>
      </c>
      <c r="L90" s="40"/>
      <c r="M90" s="183" t="s">
        <v>19</v>
      </c>
      <c r="N90" s="184" t="s">
        <v>43</v>
      </c>
      <c r="O90" s="65"/>
      <c r="P90" s="185">
        <f>O90*H90</f>
        <v>0</v>
      </c>
      <c r="Q90" s="185">
        <v>0</v>
      </c>
      <c r="R90" s="185">
        <f>Q90*H90</f>
        <v>0</v>
      </c>
      <c r="S90" s="185">
        <v>0</v>
      </c>
      <c r="T90" s="186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7" t="s">
        <v>142</v>
      </c>
      <c r="AT90" s="187" t="s">
        <v>137</v>
      </c>
      <c r="AU90" s="187" t="s">
        <v>83</v>
      </c>
      <c r="AY90" s="18" t="s">
        <v>135</v>
      </c>
      <c r="BE90" s="188">
        <f>IF(N90="základní",J90,0)</f>
        <v>0</v>
      </c>
      <c r="BF90" s="188">
        <f>IF(N90="snížená",J90,0)</f>
        <v>0</v>
      </c>
      <c r="BG90" s="188">
        <f>IF(N90="zákl. přenesená",J90,0)</f>
        <v>0</v>
      </c>
      <c r="BH90" s="188">
        <f>IF(N90="sníž. přenesená",J90,0)</f>
        <v>0</v>
      </c>
      <c r="BI90" s="188">
        <f>IF(N90="nulová",J90,0)</f>
        <v>0</v>
      </c>
      <c r="BJ90" s="18" t="s">
        <v>80</v>
      </c>
      <c r="BK90" s="188">
        <f>ROUND(I90*H90,2)</f>
        <v>0</v>
      </c>
      <c r="BL90" s="18" t="s">
        <v>142</v>
      </c>
      <c r="BM90" s="187" t="s">
        <v>153</v>
      </c>
    </row>
    <row r="91" spans="1:65" s="2" customFormat="1">
      <c r="A91" s="35"/>
      <c r="B91" s="36"/>
      <c r="C91" s="37"/>
      <c r="D91" s="189" t="s">
        <v>144</v>
      </c>
      <c r="E91" s="37"/>
      <c r="F91" s="190" t="s">
        <v>154</v>
      </c>
      <c r="G91" s="37"/>
      <c r="H91" s="37"/>
      <c r="I91" s="191"/>
      <c r="J91" s="37"/>
      <c r="K91" s="37"/>
      <c r="L91" s="40"/>
      <c r="M91" s="192"/>
      <c r="N91" s="193"/>
      <c r="O91" s="65"/>
      <c r="P91" s="65"/>
      <c r="Q91" s="65"/>
      <c r="R91" s="65"/>
      <c r="S91" s="65"/>
      <c r="T91" s="66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144</v>
      </c>
      <c r="AU91" s="18" t="s">
        <v>83</v>
      </c>
    </row>
    <row r="92" spans="1:65" s="13" customFormat="1">
      <c r="B92" s="194"/>
      <c r="C92" s="195"/>
      <c r="D92" s="196" t="s">
        <v>146</v>
      </c>
      <c r="E92" s="197" t="s">
        <v>19</v>
      </c>
      <c r="F92" s="198" t="s">
        <v>155</v>
      </c>
      <c r="G92" s="195"/>
      <c r="H92" s="197" t="s">
        <v>19</v>
      </c>
      <c r="I92" s="199"/>
      <c r="J92" s="195"/>
      <c r="K92" s="195"/>
      <c r="L92" s="200"/>
      <c r="M92" s="201"/>
      <c r="N92" s="202"/>
      <c r="O92" s="202"/>
      <c r="P92" s="202"/>
      <c r="Q92" s="202"/>
      <c r="R92" s="202"/>
      <c r="S92" s="202"/>
      <c r="T92" s="203"/>
      <c r="AT92" s="204" t="s">
        <v>146</v>
      </c>
      <c r="AU92" s="204" t="s">
        <v>83</v>
      </c>
      <c r="AV92" s="13" t="s">
        <v>80</v>
      </c>
      <c r="AW92" s="13" t="s">
        <v>33</v>
      </c>
      <c r="AX92" s="13" t="s">
        <v>72</v>
      </c>
      <c r="AY92" s="204" t="s">
        <v>135</v>
      </c>
    </row>
    <row r="93" spans="1:65" s="14" customFormat="1">
      <c r="B93" s="205"/>
      <c r="C93" s="206"/>
      <c r="D93" s="196" t="s">
        <v>146</v>
      </c>
      <c r="E93" s="207" t="s">
        <v>19</v>
      </c>
      <c r="F93" s="208" t="s">
        <v>156</v>
      </c>
      <c r="G93" s="206"/>
      <c r="H93" s="209">
        <v>479</v>
      </c>
      <c r="I93" s="210"/>
      <c r="J93" s="206"/>
      <c r="K93" s="206"/>
      <c r="L93" s="211"/>
      <c r="M93" s="212"/>
      <c r="N93" s="213"/>
      <c r="O93" s="213"/>
      <c r="P93" s="213"/>
      <c r="Q93" s="213"/>
      <c r="R93" s="213"/>
      <c r="S93" s="213"/>
      <c r="T93" s="214"/>
      <c r="AT93" s="215" t="s">
        <v>146</v>
      </c>
      <c r="AU93" s="215" t="s">
        <v>83</v>
      </c>
      <c r="AV93" s="14" t="s">
        <v>83</v>
      </c>
      <c r="AW93" s="14" t="s">
        <v>33</v>
      </c>
      <c r="AX93" s="14" t="s">
        <v>72</v>
      </c>
      <c r="AY93" s="215" t="s">
        <v>135</v>
      </c>
    </row>
    <row r="94" spans="1:65" s="15" customFormat="1">
      <c r="B94" s="216"/>
      <c r="C94" s="217"/>
      <c r="D94" s="196" t="s">
        <v>146</v>
      </c>
      <c r="E94" s="218" t="s">
        <v>19</v>
      </c>
      <c r="F94" s="219" t="s">
        <v>149</v>
      </c>
      <c r="G94" s="217"/>
      <c r="H94" s="220">
        <v>479</v>
      </c>
      <c r="I94" s="221"/>
      <c r="J94" s="217"/>
      <c r="K94" s="217"/>
      <c r="L94" s="222"/>
      <c r="M94" s="223"/>
      <c r="N94" s="224"/>
      <c r="O94" s="224"/>
      <c r="P94" s="224"/>
      <c r="Q94" s="224"/>
      <c r="R94" s="224"/>
      <c r="S94" s="224"/>
      <c r="T94" s="225"/>
      <c r="AT94" s="226" t="s">
        <v>146</v>
      </c>
      <c r="AU94" s="226" t="s">
        <v>83</v>
      </c>
      <c r="AV94" s="15" t="s">
        <v>142</v>
      </c>
      <c r="AW94" s="15" t="s">
        <v>33</v>
      </c>
      <c r="AX94" s="15" t="s">
        <v>80</v>
      </c>
      <c r="AY94" s="226" t="s">
        <v>135</v>
      </c>
    </row>
    <row r="95" spans="1:65" s="2" customFormat="1" ht="62.75" customHeight="1">
      <c r="A95" s="35"/>
      <c r="B95" s="36"/>
      <c r="C95" s="176" t="s">
        <v>157</v>
      </c>
      <c r="D95" s="176" t="s">
        <v>137</v>
      </c>
      <c r="E95" s="177" t="s">
        <v>158</v>
      </c>
      <c r="F95" s="178" t="s">
        <v>159</v>
      </c>
      <c r="G95" s="179" t="s">
        <v>152</v>
      </c>
      <c r="H95" s="180">
        <v>479</v>
      </c>
      <c r="I95" s="181"/>
      <c r="J95" s="182">
        <f>ROUND(I95*H95,2)</f>
        <v>0</v>
      </c>
      <c r="K95" s="178" t="s">
        <v>141</v>
      </c>
      <c r="L95" s="40"/>
      <c r="M95" s="183" t="s">
        <v>19</v>
      </c>
      <c r="N95" s="184" t="s">
        <v>43</v>
      </c>
      <c r="O95" s="65"/>
      <c r="P95" s="185">
        <f>O95*H95</f>
        <v>0</v>
      </c>
      <c r="Q95" s="185">
        <v>0</v>
      </c>
      <c r="R95" s="185">
        <f>Q95*H95</f>
        <v>0</v>
      </c>
      <c r="S95" s="185">
        <v>0</v>
      </c>
      <c r="T95" s="186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7" t="s">
        <v>142</v>
      </c>
      <c r="AT95" s="187" t="s">
        <v>137</v>
      </c>
      <c r="AU95" s="187" t="s">
        <v>83</v>
      </c>
      <c r="AY95" s="18" t="s">
        <v>135</v>
      </c>
      <c r="BE95" s="188">
        <f>IF(N95="základní",J95,0)</f>
        <v>0</v>
      </c>
      <c r="BF95" s="188">
        <f>IF(N95="snížená",J95,0)</f>
        <v>0</v>
      </c>
      <c r="BG95" s="188">
        <f>IF(N95="zákl. přenesená",J95,0)</f>
        <v>0</v>
      </c>
      <c r="BH95" s="188">
        <f>IF(N95="sníž. přenesená",J95,0)</f>
        <v>0</v>
      </c>
      <c r="BI95" s="188">
        <f>IF(N95="nulová",J95,0)</f>
        <v>0</v>
      </c>
      <c r="BJ95" s="18" t="s">
        <v>80</v>
      </c>
      <c r="BK95" s="188">
        <f>ROUND(I95*H95,2)</f>
        <v>0</v>
      </c>
      <c r="BL95" s="18" t="s">
        <v>142</v>
      </c>
      <c r="BM95" s="187" t="s">
        <v>160</v>
      </c>
    </row>
    <row r="96" spans="1:65" s="2" customFormat="1">
      <c r="A96" s="35"/>
      <c r="B96" s="36"/>
      <c r="C96" s="37"/>
      <c r="D96" s="189" t="s">
        <v>144</v>
      </c>
      <c r="E96" s="37"/>
      <c r="F96" s="190" t="s">
        <v>161</v>
      </c>
      <c r="G96" s="37"/>
      <c r="H96" s="37"/>
      <c r="I96" s="191"/>
      <c r="J96" s="37"/>
      <c r="K96" s="37"/>
      <c r="L96" s="40"/>
      <c r="M96" s="192"/>
      <c r="N96" s="193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144</v>
      </c>
      <c r="AU96" s="18" t="s">
        <v>83</v>
      </c>
    </row>
    <row r="97" spans="1:65" s="13" customFormat="1">
      <c r="B97" s="194"/>
      <c r="C97" s="195"/>
      <c r="D97" s="196" t="s">
        <v>146</v>
      </c>
      <c r="E97" s="197" t="s">
        <v>19</v>
      </c>
      <c r="F97" s="198" t="s">
        <v>155</v>
      </c>
      <c r="G97" s="195"/>
      <c r="H97" s="197" t="s">
        <v>19</v>
      </c>
      <c r="I97" s="199"/>
      <c r="J97" s="195"/>
      <c r="K97" s="195"/>
      <c r="L97" s="200"/>
      <c r="M97" s="201"/>
      <c r="N97" s="202"/>
      <c r="O97" s="202"/>
      <c r="P97" s="202"/>
      <c r="Q97" s="202"/>
      <c r="R97" s="202"/>
      <c r="S97" s="202"/>
      <c r="T97" s="203"/>
      <c r="AT97" s="204" t="s">
        <v>146</v>
      </c>
      <c r="AU97" s="204" t="s">
        <v>83</v>
      </c>
      <c r="AV97" s="13" t="s">
        <v>80</v>
      </c>
      <c r="AW97" s="13" t="s">
        <v>33</v>
      </c>
      <c r="AX97" s="13" t="s">
        <v>72</v>
      </c>
      <c r="AY97" s="204" t="s">
        <v>135</v>
      </c>
    </row>
    <row r="98" spans="1:65" s="14" customFormat="1">
      <c r="B98" s="205"/>
      <c r="C98" s="206"/>
      <c r="D98" s="196" t="s">
        <v>146</v>
      </c>
      <c r="E98" s="207" t="s">
        <v>19</v>
      </c>
      <c r="F98" s="208" t="s">
        <v>156</v>
      </c>
      <c r="G98" s="206"/>
      <c r="H98" s="209">
        <v>479</v>
      </c>
      <c r="I98" s="210"/>
      <c r="J98" s="206"/>
      <c r="K98" s="206"/>
      <c r="L98" s="211"/>
      <c r="M98" s="212"/>
      <c r="N98" s="213"/>
      <c r="O98" s="213"/>
      <c r="P98" s="213"/>
      <c r="Q98" s="213"/>
      <c r="R98" s="213"/>
      <c r="S98" s="213"/>
      <c r="T98" s="214"/>
      <c r="AT98" s="215" t="s">
        <v>146</v>
      </c>
      <c r="AU98" s="215" t="s">
        <v>83</v>
      </c>
      <c r="AV98" s="14" t="s">
        <v>83</v>
      </c>
      <c r="AW98" s="14" t="s">
        <v>33</v>
      </c>
      <c r="AX98" s="14" t="s">
        <v>72</v>
      </c>
      <c r="AY98" s="215" t="s">
        <v>135</v>
      </c>
    </row>
    <row r="99" spans="1:65" s="15" customFormat="1">
      <c r="B99" s="216"/>
      <c r="C99" s="217"/>
      <c r="D99" s="196" t="s">
        <v>146</v>
      </c>
      <c r="E99" s="218" t="s">
        <v>19</v>
      </c>
      <c r="F99" s="219" t="s">
        <v>149</v>
      </c>
      <c r="G99" s="217"/>
      <c r="H99" s="220">
        <v>479</v>
      </c>
      <c r="I99" s="221"/>
      <c r="J99" s="217"/>
      <c r="K99" s="217"/>
      <c r="L99" s="222"/>
      <c r="M99" s="223"/>
      <c r="N99" s="224"/>
      <c r="O99" s="224"/>
      <c r="P99" s="224"/>
      <c r="Q99" s="224"/>
      <c r="R99" s="224"/>
      <c r="S99" s="224"/>
      <c r="T99" s="225"/>
      <c r="AT99" s="226" t="s">
        <v>146</v>
      </c>
      <c r="AU99" s="226" t="s">
        <v>83</v>
      </c>
      <c r="AV99" s="15" t="s">
        <v>142</v>
      </c>
      <c r="AW99" s="15" t="s">
        <v>33</v>
      </c>
      <c r="AX99" s="15" t="s">
        <v>80</v>
      </c>
      <c r="AY99" s="226" t="s">
        <v>135</v>
      </c>
    </row>
    <row r="100" spans="1:65" s="2" customFormat="1" ht="62.75" customHeight="1">
      <c r="A100" s="35"/>
      <c r="B100" s="36"/>
      <c r="C100" s="176" t="s">
        <v>142</v>
      </c>
      <c r="D100" s="176" t="s">
        <v>137</v>
      </c>
      <c r="E100" s="177" t="s">
        <v>162</v>
      </c>
      <c r="F100" s="178" t="s">
        <v>163</v>
      </c>
      <c r="G100" s="179" t="s">
        <v>152</v>
      </c>
      <c r="H100" s="180">
        <v>985</v>
      </c>
      <c r="I100" s="181"/>
      <c r="J100" s="182">
        <f>ROUND(I100*H100,2)</f>
        <v>0</v>
      </c>
      <c r="K100" s="178" t="s">
        <v>141</v>
      </c>
      <c r="L100" s="40"/>
      <c r="M100" s="183" t="s">
        <v>19</v>
      </c>
      <c r="N100" s="184" t="s">
        <v>43</v>
      </c>
      <c r="O100" s="65"/>
      <c r="P100" s="185">
        <f>O100*H100</f>
        <v>0</v>
      </c>
      <c r="Q100" s="185">
        <v>0</v>
      </c>
      <c r="R100" s="185">
        <f>Q100*H100</f>
        <v>0</v>
      </c>
      <c r="S100" s="185">
        <v>0</v>
      </c>
      <c r="T100" s="186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7" t="s">
        <v>142</v>
      </c>
      <c r="AT100" s="187" t="s">
        <v>137</v>
      </c>
      <c r="AU100" s="187" t="s">
        <v>83</v>
      </c>
      <c r="AY100" s="18" t="s">
        <v>135</v>
      </c>
      <c r="BE100" s="188">
        <f>IF(N100="základní",J100,0)</f>
        <v>0</v>
      </c>
      <c r="BF100" s="188">
        <f>IF(N100="snížená",J100,0)</f>
        <v>0</v>
      </c>
      <c r="BG100" s="188">
        <f>IF(N100="zákl. přenesená",J100,0)</f>
        <v>0</v>
      </c>
      <c r="BH100" s="188">
        <f>IF(N100="sníž. přenesená",J100,0)</f>
        <v>0</v>
      </c>
      <c r="BI100" s="188">
        <f>IF(N100="nulová",J100,0)</f>
        <v>0</v>
      </c>
      <c r="BJ100" s="18" t="s">
        <v>80</v>
      </c>
      <c r="BK100" s="188">
        <f>ROUND(I100*H100,2)</f>
        <v>0</v>
      </c>
      <c r="BL100" s="18" t="s">
        <v>142</v>
      </c>
      <c r="BM100" s="187" t="s">
        <v>164</v>
      </c>
    </row>
    <row r="101" spans="1:65" s="2" customFormat="1">
      <c r="A101" s="35"/>
      <c r="B101" s="36"/>
      <c r="C101" s="37"/>
      <c r="D101" s="189" t="s">
        <v>144</v>
      </c>
      <c r="E101" s="37"/>
      <c r="F101" s="190" t="s">
        <v>165</v>
      </c>
      <c r="G101" s="37"/>
      <c r="H101" s="37"/>
      <c r="I101" s="191"/>
      <c r="J101" s="37"/>
      <c r="K101" s="37"/>
      <c r="L101" s="40"/>
      <c r="M101" s="192"/>
      <c r="N101" s="193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144</v>
      </c>
      <c r="AU101" s="18" t="s">
        <v>83</v>
      </c>
    </row>
    <row r="102" spans="1:65" s="13" customFormat="1" ht="20">
      <c r="B102" s="194"/>
      <c r="C102" s="195"/>
      <c r="D102" s="196" t="s">
        <v>146</v>
      </c>
      <c r="E102" s="197" t="s">
        <v>19</v>
      </c>
      <c r="F102" s="198" t="s">
        <v>166</v>
      </c>
      <c r="G102" s="195"/>
      <c r="H102" s="197" t="s">
        <v>19</v>
      </c>
      <c r="I102" s="199"/>
      <c r="J102" s="195"/>
      <c r="K102" s="195"/>
      <c r="L102" s="200"/>
      <c r="M102" s="201"/>
      <c r="N102" s="202"/>
      <c r="O102" s="202"/>
      <c r="P102" s="202"/>
      <c r="Q102" s="202"/>
      <c r="R102" s="202"/>
      <c r="S102" s="202"/>
      <c r="T102" s="203"/>
      <c r="AT102" s="204" t="s">
        <v>146</v>
      </c>
      <c r="AU102" s="204" t="s">
        <v>83</v>
      </c>
      <c r="AV102" s="13" t="s">
        <v>80</v>
      </c>
      <c r="AW102" s="13" t="s">
        <v>33</v>
      </c>
      <c r="AX102" s="13" t="s">
        <v>72</v>
      </c>
      <c r="AY102" s="204" t="s">
        <v>135</v>
      </c>
    </row>
    <row r="103" spans="1:65" s="14" customFormat="1">
      <c r="B103" s="205"/>
      <c r="C103" s="206"/>
      <c r="D103" s="196" t="s">
        <v>146</v>
      </c>
      <c r="E103" s="207" t="s">
        <v>19</v>
      </c>
      <c r="F103" s="208" t="s">
        <v>167</v>
      </c>
      <c r="G103" s="206"/>
      <c r="H103" s="209">
        <v>60</v>
      </c>
      <c r="I103" s="210"/>
      <c r="J103" s="206"/>
      <c r="K103" s="206"/>
      <c r="L103" s="211"/>
      <c r="M103" s="212"/>
      <c r="N103" s="213"/>
      <c r="O103" s="213"/>
      <c r="P103" s="213"/>
      <c r="Q103" s="213"/>
      <c r="R103" s="213"/>
      <c r="S103" s="213"/>
      <c r="T103" s="214"/>
      <c r="AT103" s="215" t="s">
        <v>146</v>
      </c>
      <c r="AU103" s="215" t="s">
        <v>83</v>
      </c>
      <c r="AV103" s="14" t="s">
        <v>83</v>
      </c>
      <c r="AW103" s="14" t="s">
        <v>33</v>
      </c>
      <c r="AX103" s="14" t="s">
        <v>72</v>
      </c>
      <c r="AY103" s="215" t="s">
        <v>135</v>
      </c>
    </row>
    <row r="104" spans="1:65" s="13" customFormat="1" ht="20">
      <c r="B104" s="194"/>
      <c r="C104" s="195"/>
      <c r="D104" s="196" t="s">
        <v>146</v>
      </c>
      <c r="E104" s="197" t="s">
        <v>19</v>
      </c>
      <c r="F104" s="198" t="s">
        <v>168</v>
      </c>
      <c r="G104" s="195"/>
      <c r="H104" s="197" t="s">
        <v>19</v>
      </c>
      <c r="I104" s="199"/>
      <c r="J104" s="195"/>
      <c r="K104" s="195"/>
      <c r="L104" s="200"/>
      <c r="M104" s="201"/>
      <c r="N104" s="202"/>
      <c r="O104" s="202"/>
      <c r="P104" s="202"/>
      <c r="Q104" s="202"/>
      <c r="R104" s="202"/>
      <c r="S104" s="202"/>
      <c r="T104" s="203"/>
      <c r="AT104" s="204" t="s">
        <v>146</v>
      </c>
      <c r="AU104" s="204" t="s">
        <v>83</v>
      </c>
      <c r="AV104" s="13" t="s">
        <v>80</v>
      </c>
      <c r="AW104" s="13" t="s">
        <v>33</v>
      </c>
      <c r="AX104" s="13" t="s">
        <v>72</v>
      </c>
      <c r="AY104" s="204" t="s">
        <v>135</v>
      </c>
    </row>
    <row r="105" spans="1:65" s="14" customFormat="1">
      <c r="B105" s="205"/>
      <c r="C105" s="206"/>
      <c r="D105" s="196" t="s">
        <v>146</v>
      </c>
      <c r="E105" s="207" t="s">
        <v>19</v>
      </c>
      <c r="F105" s="208" t="s">
        <v>169</v>
      </c>
      <c r="G105" s="206"/>
      <c r="H105" s="209">
        <v>925</v>
      </c>
      <c r="I105" s="210"/>
      <c r="J105" s="206"/>
      <c r="K105" s="206"/>
      <c r="L105" s="211"/>
      <c r="M105" s="212"/>
      <c r="N105" s="213"/>
      <c r="O105" s="213"/>
      <c r="P105" s="213"/>
      <c r="Q105" s="213"/>
      <c r="R105" s="213"/>
      <c r="S105" s="213"/>
      <c r="T105" s="214"/>
      <c r="AT105" s="215" t="s">
        <v>146</v>
      </c>
      <c r="AU105" s="215" t="s">
        <v>83</v>
      </c>
      <c r="AV105" s="14" t="s">
        <v>83</v>
      </c>
      <c r="AW105" s="14" t="s">
        <v>33</v>
      </c>
      <c r="AX105" s="14" t="s">
        <v>72</v>
      </c>
      <c r="AY105" s="215" t="s">
        <v>135</v>
      </c>
    </row>
    <row r="106" spans="1:65" s="15" customFormat="1">
      <c r="B106" s="216"/>
      <c r="C106" s="217"/>
      <c r="D106" s="196" t="s">
        <v>146</v>
      </c>
      <c r="E106" s="218" t="s">
        <v>19</v>
      </c>
      <c r="F106" s="219" t="s">
        <v>149</v>
      </c>
      <c r="G106" s="217"/>
      <c r="H106" s="220">
        <v>985</v>
      </c>
      <c r="I106" s="221"/>
      <c r="J106" s="217"/>
      <c r="K106" s="217"/>
      <c r="L106" s="222"/>
      <c r="M106" s="223"/>
      <c r="N106" s="224"/>
      <c r="O106" s="224"/>
      <c r="P106" s="224"/>
      <c r="Q106" s="224"/>
      <c r="R106" s="224"/>
      <c r="S106" s="224"/>
      <c r="T106" s="225"/>
      <c r="AT106" s="226" t="s">
        <v>146</v>
      </c>
      <c r="AU106" s="226" t="s">
        <v>83</v>
      </c>
      <c r="AV106" s="15" t="s">
        <v>142</v>
      </c>
      <c r="AW106" s="15" t="s">
        <v>33</v>
      </c>
      <c r="AX106" s="15" t="s">
        <v>80</v>
      </c>
      <c r="AY106" s="226" t="s">
        <v>135</v>
      </c>
    </row>
    <row r="107" spans="1:65" s="2" customFormat="1" ht="44.25" customHeight="1">
      <c r="A107" s="35"/>
      <c r="B107" s="36"/>
      <c r="C107" s="176" t="s">
        <v>170</v>
      </c>
      <c r="D107" s="176" t="s">
        <v>137</v>
      </c>
      <c r="E107" s="177" t="s">
        <v>171</v>
      </c>
      <c r="F107" s="178" t="s">
        <v>172</v>
      </c>
      <c r="G107" s="179" t="s">
        <v>152</v>
      </c>
      <c r="H107" s="180">
        <v>985</v>
      </c>
      <c r="I107" s="181"/>
      <c r="J107" s="182">
        <f>ROUND(I107*H107,2)</f>
        <v>0</v>
      </c>
      <c r="K107" s="178" t="s">
        <v>141</v>
      </c>
      <c r="L107" s="40"/>
      <c r="M107" s="183" t="s">
        <v>19</v>
      </c>
      <c r="N107" s="184" t="s">
        <v>43</v>
      </c>
      <c r="O107" s="65"/>
      <c r="P107" s="185">
        <f>O107*H107</f>
        <v>0</v>
      </c>
      <c r="Q107" s="185">
        <v>0</v>
      </c>
      <c r="R107" s="185">
        <f>Q107*H107</f>
        <v>0</v>
      </c>
      <c r="S107" s="185">
        <v>0</v>
      </c>
      <c r="T107" s="186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7" t="s">
        <v>142</v>
      </c>
      <c r="AT107" s="187" t="s">
        <v>137</v>
      </c>
      <c r="AU107" s="187" t="s">
        <v>83</v>
      </c>
      <c r="AY107" s="18" t="s">
        <v>135</v>
      </c>
      <c r="BE107" s="188">
        <f>IF(N107="základní",J107,0)</f>
        <v>0</v>
      </c>
      <c r="BF107" s="188">
        <f>IF(N107="snížená",J107,0)</f>
        <v>0</v>
      </c>
      <c r="BG107" s="188">
        <f>IF(N107="zákl. přenesená",J107,0)</f>
        <v>0</v>
      </c>
      <c r="BH107" s="188">
        <f>IF(N107="sníž. přenesená",J107,0)</f>
        <v>0</v>
      </c>
      <c r="BI107" s="188">
        <f>IF(N107="nulová",J107,0)</f>
        <v>0</v>
      </c>
      <c r="BJ107" s="18" t="s">
        <v>80</v>
      </c>
      <c r="BK107" s="188">
        <f>ROUND(I107*H107,2)</f>
        <v>0</v>
      </c>
      <c r="BL107" s="18" t="s">
        <v>142</v>
      </c>
      <c r="BM107" s="187" t="s">
        <v>173</v>
      </c>
    </row>
    <row r="108" spans="1:65" s="2" customFormat="1">
      <c r="A108" s="35"/>
      <c r="B108" s="36"/>
      <c r="C108" s="37"/>
      <c r="D108" s="189" t="s">
        <v>144</v>
      </c>
      <c r="E108" s="37"/>
      <c r="F108" s="190" t="s">
        <v>174</v>
      </c>
      <c r="G108" s="37"/>
      <c r="H108" s="37"/>
      <c r="I108" s="191"/>
      <c r="J108" s="37"/>
      <c r="K108" s="37"/>
      <c r="L108" s="40"/>
      <c r="M108" s="192"/>
      <c r="N108" s="193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144</v>
      </c>
      <c r="AU108" s="18" t="s">
        <v>83</v>
      </c>
    </row>
    <row r="109" spans="1:65" s="13" customFormat="1" ht="20">
      <c r="B109" s="194"/>
      <c r="C109" s="195"/>
      <c r="D109" s="196" t="s">
        <v>146</v>
      </c>
      <c r="E109" s="197" t="s">
        <v>19</v>
      </c>
      <c r="F109" s="198" t="s">
        <v>175</v>
      </c>
      <c r="G109" s="195"/>
      <c r="H109" s="197" t="s">
        <v>19</v>
      </c>
      <c r="I109" s="199"/>
      <c r="J109" s="195"/>
      <c r="K109" s="195"/>
      <c r="L109" s="200"/>
      <c r="M109" s="201"/>
      <c r="N109" s="202"/>
      <c r="O109" s="202"/>
      <c r="P109" s="202"/>
      <c r="Q109" s="202"/>
      <c r="R109" s="202"/>
      <c r="S109" s="202"/>
      <c r="T109" s="203"/>
      <c r="AT109" s="204" t="s">
        <v>146</v>
      </c>
      <c r="AU109" s="204" t="s">
        <v>83</v>
      </c>
      <c r="AV109" s="13" t="s">
        <v>80</v>
      </c>
      <c r="AW109" s="13" t="s">
        <v>33</v>
      </c>
      <c r="AX109" s="13" t="s">
        <v>72</v>
      </c>
      <c r="AY109" s="204" t="s">
        <v>135</v>
      </c>
    </row>
    <row r="110" spans="1:65" s="14" customFormat="1">
      <c r="B110" s="205"/>
      <c r="C110" s="206"/>
      <c r="D110" s="196" t="s">
        <v>146</v>
      </c>
      <c r="E110" s="207" t="s">
        <v>19</v>
      </c>
      <c r="F110" s="208" t="s">
        <v>167</v>
      </c>
      <c r="G110" s="206"/>
      <c r="H110" s="209">
        <v>60</v>
      </c>
      <c r="I110" s="210"/>
      <c r="J110" s="206"/>
      <c r="K110" s="206"/>
      <c r="L110" s="211"/>
      <c r="M110" s="212"/>
      <c r="N110" s="213"/>
      <c r="O110" s="213"/>
      <c r="P110" s="213"/>
      <c r="Q110" s="213"/>
      <c r="R110" s="213"/>
      <c r="S110" s="213"/>
      <c r="T110" s="214"/>
      <c r="AT110" s="215" t="s">
        <v>146</v>
      </c>
      <c r="AU110" s="215" t="s">
        <v>83</v>
      </c>
      <c r="AV110" s="14" t="s">
        <v>83</v>
      </c>
      <c r="AW110" s="14" t="s">
        <v>33</v>
      </c>
      <c r="AX110" s="14" t="s">
        <v>72</v>
      </c>
      <c r="AY110" s="215" t="s">
        <v>135</v>
      </c>
    </row>
    <row r="111" spans="1:65" s="13" customFormat="1" ht="20">
      <c r="B111" s="194"/>
      <c r="C111" s="195"/>
      <c r="D111" s="196" t="s">
        <v>146</v>
      </c>
      <c r="E111" s="197" t="s">
        <v>19</v>
      </c>
      <c r="F111" s="198" t="s">
        <v>176</v>
      </c>
      <c r="G111" s="195"/>
      <c r="H111" s="197" t="s">
        <v>19</v>
      </c>
      <c r="I111" s="199"/>
      <c r="J111" s="195"/>
      <c r="K111" s="195"/>
      <c r="L111" s="200"/>
      <c r="M111" s="201"/>
      <c r="N111" s="202"/>
      <c r="O111" s="202"/>
      <c r="P111" s="202"/>
      <c r="Q111" s="202"/>
      <c r="R111" s="202"/>
      <c r="S111" s="202"/>
      <c r="T111" s="203"/>
      <c r="AT111" s="204" t="s">
        <v>146</v>
      </c>
      <c r="AU111" s="204" t="s">
        <v>83</v>
      </c>
      <c r="AV111" s="13" t="s">
        <v>80</v>
      </c>
      <c r="AW111" s="13" t="s">
        <v>33</v>
      </c>
      <c r="AX111" s="13" t="s">
        <v>72</v>
      </c>
      <c r="AY111" s="204" t="s">
        <v>135</v>
      </c>
    </row>
    <row r="112" spans="1:65" s="14" customFormat="1">
      <c r="B112" s="205"/>
      <c r="C112" s="206"/>
      <c r="D112" s="196" t="s">
        <v>146</v>
      </c>
      <c r="E112" s="207" t="s">
        <v>19</v>
      </c>
      <c r="F112" s="208" t="s">
        <v>169</v>
      </c>
      <c r="G112" s="206"/>
      <c r="H112" s="209">
        <v>925</v>
      </c>
      <c r="I112" s="210"/>
      <c r="J112" s="206"/>
      <c r="K112" s="206"/>
      <c r="L112" s="211"/>
      <c r="M112" s="212"/>
      <c r="N112" s="213"/>
      <c r="O112" s="213"/>
      <c r="P112" s="213"/>
      <c r="Q112" s="213"/>
      <c r="R112" s="213"/>
      <c r="S112" s="213"/>
      <c r="T112" s="214"/>
      <c r="AT112" s="215" t="s">
        <v>146</v>
      </c>
      <c r="AU112" s="215" t="s">
        <v>83</v>
      </c>
      <c r="AV112" s="14" t="s">
        <v>83</v>
      </c>
      <c r="AW112" s="14" t="s">
        <v>33</v>
      </c>
      <c r="AX112" s="14" t="s">
        <v>72</v>
      </c>
      <c r="AY112" s="215" t="s">
        <v>135</v>
      </c>
    </row>
    <row r="113" spans="1:65" s="15" customFormat="1">
      <c r="B113" s="216"/>
      <c r="C113" s="217"/>
      <c r="D113" s="196" t="s">
        <v>146</v>
      </c>
      <c r="E113" s="218" t="s">
        <v>19</v>
      </c>
      <c r="F113" s="219" t="s">
        <v>149</v>
      </c>
      <c r="G113" s="217"/>
      <c r="H113" s="220">
        <v>985</v>
      </c>
      <c r="I113" s="221"/>
      <c r="J113" s="217"/>
      <c r="K113" s="217"/>
      <c r="L113" s="222"/>
      <c r="M113" s="223"/>
      <c r="N113" s="224"/>
      <c r="O113" s="224"/>
      <c r="P113" s="224"/>
      <c r="Q113" s="224"/>
      <c r="R113" s="224"/>
      <c r="S113" s="224"/>
      <c r="T113" s="225"/>
      <c r="AT113" s="226" t="s">
        <v>146</v>
      </c>
      <c r="AU113" s="226" t="s">
        <v>83</v>
      </c>
      <c r="AV113" s="15" t="s">
        <v>142</v>
      </c>
      <c r="AW113" s="15" t="s">
        <v>33</v>
      </c>
      <c r="AX113" s="15" t="s">
        <v>80</v>
      </c>
      <c r="AY113" s="226" t="s">
        <v>135</v>
      </c>
    </row>
    <row r="114" spans="1:65" s="2" customFormat="1" ht="37.75" customHeight="1">
      <c r="A114" s="35"/>
      <c r="B114" s="36"/>
      <c r="C114" s="176" t="s">
        <v>177</v>
      </c>
      <c r="D114" s="176" t="s">
        <v>137</v>
      </c>
      <c r="E114" s="177" t="s">
        <v>178</v>
      </c>
      <c r="F114" s="178" t="s">
        <v>179</v>
      </c>
      <c r="G114" s="179" t="s">
        <v>152</v>
      </c>
      <c r="H114" s="180">
        <v>60</v>
      </c>
      <c r="I114" s="181"/>
      <c r="J114" s="182">
        <f>ROUND(I114*H114,2)</f>
        <v>0</v>
      </c>
      <c r="K114" s="178" t="s">
        <v>141</v>
      </c>
      <c r="L114" s="40"/>
      <c r="M114" s="183" t="s">
        <v>19</v>
      </c>
      <c r="N114" s="184" t="s">
        <v>43</v>
      </c>
      <c r="O114" s="65"/>
      <c r="P114" s="185">
        <f>O114*H114</f>
        <v>0</v>
      </c>
      <c r="Q114" s="185">
        <v>0</v>
      </c>
      <c r="R114" s="185">
        <f>Q114*H114</f>
        <v>0</v>
      </c>
      <c r="S114" s="185">
        <v>0</v>
      </c>
      <c r="T114" s="186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87" t="s">
        <v>142</v>
      </c>
      <c r="AT114" s="187" t="s">
        <v>137</v>
      </c>
      <c r="AU114" s="187" t="s">
        <v>83</v>
      </c>
      <c r="AY114" s="18" t="s">
        <v>135</v>
      </c>
      <c r="BE114" s="188">
        <f>IF(N114="základní",J114,0)</f>
        <v>0</v>
      </c>
      <c r="BF114" s="188">
        <f>IF(N114="snížená",J114,0)</f>
        <v>0</v>
      </c>
      <c r="BG114" s="188">
        <f>IF(N114="zákl. přenesená",J114,0)</f>
        <v>0</v>
      </c>
      <c r="BH114" s="188">
        <f>IF(N114="sníž. přenesená",J114,0)</f>
        <v>0</v>
      </c>
      <c r="BI114" s="188">
        <f>IF(N114="nulová",J114,0)</f>
        <v>0</v>
      </c>
      <c r="BJ114" s="18" t="s">
        <v>80</v>
      </c>
      <c r="BK114" s="188">
        <f>ROUND(I114*H114,2)</f>
        <v>0</v>
      </c>
      <c r="BL114" s="18" t="s">
        <v>142</v>
      </c>
      <c r="BM114" s="187" t="s">
        <v>180</v>
      </c>
    </row>
    <row r="115" spans="1:65" s="2" customFormat="1">
      <c r="A115" s="35"/>
      <c r="B115" s="36"/>
      <c r="C115" s="37"/>
      <c r="D115" s="189" t="s">
        <v>144</v>
      </c>
      <c r="E115" s="37"/>
      <c r="F115" s="190" t="s">
        <v>181</v>
      </c>
      <c r="G115" s="37"/>
      <c r="H115" s="37"/>
      <c r="I115" s="191"/>
      <c r="J115" s="37"/>
      <c r="K115" s="37"/>
      <c r="L115" s="40"/>
      <c r="M115" s="192"/>
      <c r="N115" s="193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144</v>
      </c>
      <c r="AU115" s="18" t="s">
        <v>83</v>
      </c>
    </row>
    <row r="116" spans="1:65" s="13" customFormat="1" ht="20">
      <c r="B116" s="194"/>
      <c r="C116" s="195"/>
      <c r="D116" s="196" t="s">
        <v>146</v>
      </c>
      <c r="E116" s="197" t="s">
        <v>19</v>
      </c>
      <c r="F116" s="198" t="s">
        <v>182</v>
      </c>
      <c r="G116" s="195"/>
      <c r="H116" s="197" t="s">
        <v>19</v>
      </c>
      <c r="I116" s="199"/>
      <c r="J116" s="195"/>
      <c r="K116" s="195"/>
      <c r="L116" s="200"/>
      <c r="M116" s="201"/>
      <c r="N116" s="202"/>
      <c r="O116" s="202"/>
      <c r="P116" s="202"/>
      <c r="Q116" s="202"/>
      <c r="R116" s="202"/>
      <c r="S116" s="202"/>
      <c r="T116" s="203"/>
      <c r="AT116" s="204" t="s">
        <v>146</v>
      </c>
      <c r="AU116" s="204" t="s">
        <v>83</v>
      </c>
      <c r="AV116" s="13" t="s">
        <v>80</v>
      </c>
      <c r="AW116" s="13" t="s">
        <v>33</v>
      </c>
      <c r="AX116" s="13" t="s">
        <v>72</v>
      </c>
      <c r="AY116" s="204" t="s">
        <v>135</v>
      </c>
    </row>
    <row r="117" spans="1:65" s="14" customFormat="1">
      <c r="B117" s="205"/>
      <c r="C117" s="206"/>
      <c r="D117" s="196" t="s">
        <v>146</v>
      </c>
      <c r="E117" s="207" t="s">
        <v>19</v>
      </c>
      <c r="F117" s="208" t="s">
        <v>167</v>
      </c>
      <c r="G117" s="206"/>
      <c r="H117" s="209">
        <v>60</v>
      </c>
      <c r="I117" s="210"/>
      <c r="J117" s="206"/>
      <c r="K117" s="206"/>
      <c r="L117" s="211"/>
      <c r="M117" s="212"/>
      <c r="N117" s="213"/>
      <c r="O117" s="213"/>
      <c r="P117" s="213"/>
      <c r="Q117" s="213"/>
      <c r="R117" s="213"/>
      <c r="S117" s="213"/>
      <c r="T117" s="214"/>
      <c r="AT117" s="215" t="s">
        <v>146</v>
      </c>
      <c r="AU117" s="215" t="s">
        <v>83</v>
      </c>
      <c r="AV117" s="14" t="s">
        <v>83</v>
      </c>
      <c r="AW117" s="14" t="s">
        <v>33</v>
      </c>
      <c r="AX117" s="14" t="s">
        <v>72</v>
      </c>
      <c r="AY117" s="215" t="s">
        <v>135</v>
      </c>
    </row>
    <row r="118" spans="1:65" s="15" customFormat="1">
      <c r="B118" s="216"/>
      <c r="C118" s="217"/>
      <c r="D118" s="196" t="s">
        <v>146</v>
      </c>
      <c r="E118" s="218" t="s">
        <v>19</v>
      </c>
      <c r="F118" s="219" t="s">
        <v>149</v>
      </c>
      <c r="G118" s="217"/>
      <c r="H118" s="220">
        <v>60</v>
      </c>
      <c r="I118" s="221"/>
      <c r="J118" s="217"/>
      <c r="K118" s="217"/>
      <c r="L118" s="222"/>
      <c r="M118" s="223"/>
      <c r="N118" s="224"/>
      <c r="O118" s="224"/>
      <c r="P118" s="224"/>
      <c r="Q118" s="224"/>
      <c r="R118" s="224"/>
      <c r="S118" s="224"/>
      <c r="T118" s="225"/>
      <c r="AT118" s="226" t="s">
        <v>146</v>
      </c>
      <c r="AU118" s="226" t="s">
        <v>83</v>
      </c>
      <c r="AV118" s="15" t="s">
        <v>142</v>
      </c>
      <c r="AW118" s="15" t="s">
        <v>33</v>
      </c>
      <c r="AX118" s="15" t="s">
        <v>80</v>
      </c>
      <c r="AY118" s="226" t="s">
        <v>135</v>
      </c>
    </row>
    <row r="119" spans="1:65" s="2" customFormat="1" ht="37.75" customHeight="1">
      <c r="A119" s="35"/>
      <c r="B119" s="36"/>
      <c r="C119" s="176" t="s">
        <v>183</v>
      </c>
      <c r="D119" s="176" t="s">
        <v>137</v>
      </c>
      <c r="E119" s="177" t="s">
        <v>184</v>
      </c>
      <c r="F119" s="178" t="s">
        <v>185</v>
      </c>
      <c r="G119" s="179" t="s">
        <v>152</v>
      </c>
      <c r="H119" s="180">
        <v>479</v>
      </c>
      <c r="I119" s="181"/>
      <c r="J119" s="182">
        <f>ROUND(I119*H119,2)</f>
        <v>0</v>
      </c>
      <c r="K119" s="178" t="s">
        <v>141</v>
      </c>
      <c r="L119" s="40"/>
      <c r="M119" s="183" t="s">
        <v>19</v>
      </c>
      <c r="N119" s="184" t="s">
        <v>43</v>
      </c>
      <c r="O119" s="65"/>
      <c r="P119" s="185">
        <f>O119*H119</f>
        <v>0</v>
      </c>
      <c r="Q119" s="185">
        <v>0</v>
      </c>
      <c r="R119" s="185">
        <f>Q119*H119</f>
        <v>0</v>
      </c>
      <c r="S119" s="185">
        <v>0</v>
      </c>
      <c r="T119" s="186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87" t="s">
        <v>142</v>
      </c>
      <c r="AT119" s="187" t="s">
        <v>137</v>
      </c>
      <c r="AU119" s="187" t="s">
        <v>83</v>
      </c>
      <c r="AY119" s="18" t="s">
        <v>135</v>
      </c>
      <c r="BE119" s="188">
        <f>IF(N119="základní",J119,0)</f>
        <v>0</v>
      </c>
      <c r="BF119" s="188">
        <f>IF(N119="snížená",J119,0)</f>
        <v>0</v>
      </c>
      <c r="BG119" s="188">
        <f>IF(N119="zákl. přenesená",J119,0)</f>
        <v>0</v>
      </c>
      <c r="BH119" s="188">
        <f>IF(N119="sníž. přenesená",J119,0)</f>
        <v>0</v>
      </c>
      <c r="BI119" s="188">
        <f>IF(N119="nulová",J119,0)</f>
        <v>0</v>
      </c>
      <c r="BJ119" s="18" t="s">
        <v>80</v>
      </c>
      <c r="BK119" s="188">
        <f>ROUND(I119*H119,2)</f>
        <v>0</v>
      </c>
      <c r="BL119" s="18" t="s">
        <v>142</v>
      </c>
      <c r="BM119" s="187" t="s">
        <v>186</v>
      </c>
    </row>
    <row r="120" spans="1:65" s="2" customFormat="1">
      <c r="A120" s="35"/>
      <c r="B120" s="36"/>
      <c r="C120" s="37"/>
      <c r="D120" s="189" t="s">
        <v>144</v>
      </c>
      <c r="E120" s="37"/>
      <c r="F120" s="190" t="s">
        <v>187</v>
      </c>
      <c r="G120" s="37"/>
      <c r="H120" s="37"/>
      <c r="I120" s="191"/>
      <c r="J120" s="37"/>
      <c r="K120" s="37"/>
      <c r="L120" s="40"/>
      <c r="M120" s="192"/>
      <c r="N120" s="193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144</v>
      </c>
      <c r="AU120" s="18" t="s">
        <v>83</v>
      </c>
    </row>
    <row r="121" spans="1:65" s="13" customFormat="1">
      <c r="B121" s="194"/>
      <c r="C121" s="195"/>
      <c r="D121" s="196" t="s">
        <v>146</v>
      </c>
      <c r="E121" s="197" t="s">
        <v>19</v>
      </c>
      <c r="F121" s="198" t="s">
        <v>188</v>
      </c>
      <c r="G121" s="195"/>
      <c r="H121" s="197" t="s">
        <v>19</v>
      </c>
      <c r="I121" s="199"/>
      <c r="J121" s="195"/>
      <c r="K121" s="195"/>
      <c r="L121" s="200"/>
      <c r="M121" s="201"/>
      <c r="N121" s="202"/>
      <c r="O121" s="202"/>
      <c r="P121" s="202"/>
      <c r="Q121" s="202"/>
      <c r="R121" s="202"/>
      <c r="S121" s="202"/>
      <c r="T121" s="203"/>
      <c r="AT121" s="204" t="s">
        <v>146</v>
      </c>
      <c r="AU121" s="204" t="s">
        <v>83</v>
      </c>
      <c r="AV121" s="13" t="s">
        <v>80</v>
      </c>
      <c r="AW121" s="13" t="s">
        <v>33</v>
      </c>
      <c r="AX121" s="13" t="s">
        <v>72</v>
      </c>
      <c r="AY121" s="204" t="s">
        <v>135</v>
      </c>
    </row>
    <row r="122" spans="1:65" s="14" customFormat="1">
      <c r="B122" s="205"/>
      <c r="C122" s="206"/>
      <c r="D122" s="196" t="s">
        <v>146</v>
      </c>
      <c r="E122" s="207" t="s">
        <v>19</v>
      </c>
      <c r="F122" s="208" t="s">
        <v>156</v>
      </c>
      <c r="G122" s="206"/>
      <c r="H122" s="209">
        <v>479</v>
      </c>
      <c r="I122" s="210"/>
      <c r="J122" s="206"/>
      <c r="K122" s="206"/>
      <c r="L122" s="211"/>
      <c r="M122" s="212"/>
      <c r="N122" s="213"/>
      <c r="O122" s="213"/>
      <c r="P122" s="213"/>
      <c r="Q122" s="213"/>
      <c r="R122" s="213"/>
      <c r="S122" s="213"/>
      <c r="T122" s="214"/>
      <c r="AT122" s="215" t="s">
        <v>146</v>
      </c>
      <c r="AU122" s="215" t="s">
        <v>83</v>
      </c>
      <c r="AV122" s="14" t="s">
        <v>83</v>
      </c>
      <c r="AW122" s="14" t="s">
        <v>33</v>
      </c>
      <c r="AX122" s="14" t="s">
        <v>72</v>
      </c>
      <c r="AY122" s="215" t="s">
        <v>135</v>
      </c>
    </row>
    <row r="123" spans="1:65" s="15" customFormat="1">
      <c r="B123" s="216"/>
      <c r="C123" s="217"/>
      <c r="D123" s="196" t="s">
        <v>146</v>
      </c>
      <c r="E123" s="218" t="s">
        <v>19</v>
      </c>
      <c r="F123" s="219" t="s">
        <v>149</v>
      </c>
      <c r="G123" s="217"/>
      <c r="H123" s="220">
        <v>479</v>
      </c>
      <c r="I123" s="221"/>
      <c r="J123" s="217"/>
      <c r="K123" s="217"/>
      <c r="L123" s="222"/>
      <c r="M123" s="223"/>
      <c r="N123" s="224"/>
      <c r="O123" s="224"/>
      <c r="P123" s="224"/>
      <c r="Q123" s="224"/>
      <c r="R123" s="224"/>
      <c r="S123" s="224"/>
      <c r="T123" s="225"/>
      <c r="AT123" s="226" t="s">
        <v>146</v>
      </c>
      <c r="AU123" s="226" t="s">
        <v>83</v>
      </c>
      <c r="AV123" s="15" t="s">
        <v>142</v>
      </c>
      <c r="AW123" s="15" t="s">
        <v>33</v>
      </c>
      <c r="AX123" s="15" t="s">
        <v>80</v>
      </c>
      <c r="AY123" s="226" t="s">
        <v>135</v>
      </c>
    </row>
    <row r="124" spans="1:65" s="2" customFormat="1" ht="37.75" customHeight="1">
      <c r="A124" s="35"/>
      <c r="B124" s="36"/>
      <c r="C124" s="176" t="s">
        <v>189</v>
      </c>
      <c r="D124" s="176" t="s">
        <v>137</v>
      </c>
      <c r="E124" s="177" t="s">
        <v>190</v>
      </c>
      <c r="F124" s="178" t="s">
        <v>191</v>
      </c>
      <c r="G124" s="179" t="s">
        <v>140</v>
      </c>
      <c r="H124" s="180">
        <v>178.7</v>
      </c>
      <c r="I124" s="181"/>
      <c r="J124" s="182">
        <f>ROUND(I124*H124,2)</f>
        <v>0</v>
      </c>
      <c r="K124" s="178" t="s">
        <v>141</v>
      </c>
      <c r="L124" s="40"/>
      <c r="M124" s="183" t="s">
        <v>19</v>
      </c>
      <c r="N124" s="184" t="s">
        <v>43</v>
      </c>
      <c r="O124" s="65"/>
      <c r="P124" s="185">
        <f>O124*H124</f>
        <v>0</v>
      </c>
      <c r="Q124" s="185">
        <v>0</v>
      </c>
      <c r="R124" s="185">
        <f>Q124*H124</f>
        <v>0</v>
      </c>
      <c r="S124" s="185">
        <v>0</v>
      </c>
      <c r="T124" s="186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87" t="s">
        <v>142</v>
      </c>
      <c r="AT124" s="187" t="s">
        <v>137</v>
      </c>
      <c r="AU124" s="187" t="s">
        <v>83</v>
      </c>
      <c r="AY124" s="18" t="s">
        <v>135</v>
      </c>
      <c r="BE124" s="188">
        <f>IF(N124="základní",J124,0)</f>
        <v>0</v>
      </c>
      <c r="BF124" s="188">
        <f>IF(N124="snížená",J124,0)</f>
        <v>0</v>
      </c>
      <c r="BG124" s="188">
        <f>IF(N124="zákl. přenesená",J124,0)</f>
        <v>0</v>
      </c>
      <c r="BH124" s="188">
        <f>IF(N124="sníž. přenesená",J124,0)</f>
        <v>0</v>
      </c>
      <c r="BI124" s="188">
        <f>IF(N124="nulová",J124,0)</f>
        <v>0</v>
      </c>
      <c r="BJ124" s="18" t="s">
        <v>80</v>
      </c>
      <c r="BK124" s="188">
        <f>ROUND(I124*H124,2)</f>
        <v>0</v>
      </c>
      <c r="BL124" s="18" t="s">
        <v>142</v>
      </c>
      <c r="BM124" s="187" t="s">
        <v>192</v>
      </c>
    </row>
    <row r="125" spans="1:65" s="2" customFormat="1">
      <c r="A125" s="35"/>
      <c r="B125" s="36"/>
      <c r="C125" s="37"/>
      <c r="D125" s="189" t="s">
        <v>144</v>
      </c>
      <c r="E125" s="37"/>
      <c r="F125" s="190" t="s">
        <v>193</v>
      </c>
      <c r="G125" s="37"/>
      <c r="H125" s="37"/>
      <c r="I125" s="191"/>
      <c r="J125" s="37"/>
      <c r="K125" s="37"/>
      <c r="L125" s="40"/>
      <c r="M125" s="192"/>
      <c r="N125" s="193"/>
      <c r="O125" s="65"/>
      <c r="P125" s="65"/>
      <c r="Q125" s="65"/>
      <c r="R125" s="65"/>
      <c r="S125" s="65"/>
      <c r="T125" s="66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144</v>
      </c>
      <c r="AU125" s="18" t="s">
        <v>83</v>
      </c>
    </row>
    <row r="126" spans="1:65" s="13" customFormat="1" ht="20">
      <c r="B126" s="194"/>
      <c r="C126" s="195"/>
      <c r="D126" s="196" t="s">
        <v>146</v>
      </c>
      <c r="E126" s="197" t="s">
        <v>19</v>
      </c>
      <c r="F126" s="198" t="s">
        <v>194</v>
      </c>
      <c r="G126" s="195"/>
      <c r="H126" s="197" t="s">
        <v>19</v>
      </c>
      <c r="I126" s="199"/>
      <c r="J126" s="195"/>
      <c r="K126" s="195"/>
      <c r="L126" s="200"/>
      <c r="M126" s="201"/>
      <c r="N126" s="202"/>
      <c r="O126" s="202"/>
      <c r="P126" s="202"/>
      <c r="Q126" s="202"/>
      <c r="R126" s="202"/>
      <c r="S126" s="202"/>
      <c r="T126" s="203"/>
      <c r="AT126" s="204" t="s">
        <v>146</v>
      </c>
      <c r="AU126" s="204" t="s">
        <v>83</v>
      </c>
      <c r="AV126" s="13" t="s">
        <v>80</v>
      </c>
      <c r="AW126" s="13" t="s">
        <v>33</v>
      </c>
      <c r="AX126" s="13" t="s">
        <v>72</v>
      </c>
      <c r="AY126" s="204" t="s">
        <v>135</v>
      </c>
    </row>
    <row r="127" spans="1:65" s="14" customFormat="1">
      <c r="B127" s="205"/>
      <c r="C127" s="206"/>
      <c r="D127" s="196" t="s">
        <v>146</v>
      </c>
      <c r="E127" s="207" t="s">
        <v>19</v>
      </c>
      <c r="F127" s="208" t="s">
        <v>195</v>
      </c>
      <c r="G127" s="206"/>
      <c r="H127" s="209">
        <v>178.7</v>
      </c>
      <c r="I127" s="210"/>
      <c r="J127" s="206"/>
      <c r="K127" s="206"/>
      <c r="L127" s="211"/>
      <c r="M127" s="212"/>
      <c r="N127" s="213"/>
      <c r="O127" s="213"/>
      <c r="P127" s="213"/>
      <c r="Q127" s="213"/>
      <c r="R127" s="213"/>
      <c r="S127" s="213"/>
      <c r="T127" s="214"/>
      <c r="AT127" s="215" t="s">
        <v>146</v>
      </c>
      <c r="AU127" s="215" t="s">
        <v>83</v>
      </c>
      <c r="AV127" s="14" t="s">
        <v>83</v>
      </c>
      <c r="AW127" s="14" t="s">
        <v>33</v>
      </c>
      <c r="AX127" s="14" t="s">
        <v>72</v>
      </c>
      <c r="AY127" s="215" t="s">
        <v>135</v>
      </c>
    </row>
    <row r="128" spans="1:65" s="15" customFormat="1">
      <c r="B128" s="216"/>
      <c r="C128" s="217"/>
      <c r="D128" s="196" t="s">
        <v>146</v>
      </c>
      <c r="E128" s="218" t="s">
        <v>19</v>
      </c>
      <c r="F128" s="219" t="s">
        <v>149</v>
      </c>
      <c r="G128" s="217"/>
      <c r="H128" s="220">
        <v>178.7</v>
      </c>
      <c r="I128" s="221"/>
      <c r="J128" s="217"/>
      <c r="K128" s="217"/>
      <c r="L128" s="222"/>
      <c r="M128" s="223"/>
      <c r="N128" s="224"/>
      <c r="O128" s="224"/>
      <c r="P128" s="224"/>
      <c r="Q128" s="224"/>
      <c r="R128" s="224"/>
      <c r="S128" s="224"/>
      <c r="T128" s="225"/>
      <c r="AT128" s="226" t="s">
        <v>146</v>
      </c>
      <c r="AU128" s="226" t="s">
        <v>83</v>
      </c>
      <c r="AV128" s="15" t="s">
        <v>142</v>
      </c>
      <c r="AW128" s="15" t="s">
        <v>33</v>
      </c>
      <c r="AX128" s="15" t="s">
        <v>80</v>
      </c>
      <c r="AY128" s="226" t="s">
        <v>135</v>
      </c>
    </row>
    <row r="129" spans="1:65" s="2" customFormat="1" ht="37.75" customHeight="1">
      <c r="A129" s="35"/>
      <c r="B129" s="36"/>
      <c r="C129" s="176" t="s">
        <v>196</v>
      </c>
      <c r="D129" s="176" t="s">
        <v>137</v>
      </c>
      <c r="E129" s="177" t="s">
        <v>197</v>
      </c>
      <c r="F129" s="178" t="s">
        <v>198</v>
      </c>
      <c r="G129" s="179" t="s">
        <v>140</v>
      </c>
      <c r="H129" s="180">
        <v>6166.7</v>
      </c>
      <c r="I129" s="181"/>
      <c r="J129" s="182">
        <f>ROUND(I129*H129,2)</f>
        <v>0</v>
      </c>
      <c r="K129" s="178" t="s">
        <v>141</v>
      </c>
      <c r="L129" s="40"/>
      <c r="M129" s="183" t="s">
        <v>19</v>
      </c>
      <c r="N129" s="184" t="s">
        <v>43</v>
      </c>
      <c r="O129" s="65"/>
      <c r="P129" s="185">
        <f>O129*H129</f>
        <v>0</v>
      </c>
      <c r="Q129" s="185">
        <v>0</v>
      </c>
      <c r="R129" s="185">
        <f>Q129*H129</f>
        <v>0</v>
      </c>
      <c r="S129" s="185">
        <v>0</v>
      </c>
      <c r="T129" s="186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7" t="s">
        <v>142</v>
      </c>
      <c r="AT129" s="187" t="s">
        <v>137</v>
      </c>
      <c r="AU129" s="187" t="s">
        <v>83</v>
      </c>
      <c r="AY129" s="18" t="s">
        <v>135</v>
      </c>
      <c r="BE129" s="188">
        <f>IF(N129="základní",J129,0)</f>
        <v>0</v>
      </c>
      <c r="BF129" s="188">
        <f>IF(N129="snížená",J129,0)</f>
        <v>0</v>
      </c>
      <c r="BG129" s="188">
        <f>IF(N129="zákl. přenesená",J129,0)</f>
        <v>0</v>
      </c>
      <c r="BH129" s="188">
        <f>IF(N129="sníž. přenesená",J129,0)</f>
        <v>0</v>
      </c>
      <c r="BI129" s="188">
        <f>IF(N129="nulová",J129,0)</f>
        <v>0</v>
      </c>
      <c r="BJ129" s="18" t="s">
        <v>80</v>
      </c>
      <c r="BK129" s="188">
        <f>ROUND(I129*H129,2)</f>
        <v>0</v>
      </c>
      <c r="BL129" s="18" t="s">
        <v>142</v>
      </c>
      <c r="BM129" s="187" t="s">
        <v>199</v>
      </c>
    </row>
    <row r="130" spans="1:65" s="2" customFormat="1">
      <c r="A130" s="35"/>
      <c r="B130" s="36"/>
      <c r="C130" s="37"/>
      <c r="D130" s="189" t="s">
        <v>144</v>
      </c>
      <c r="E130" s="37"/>
      <c r="F130" s="190" t="s">
        <v>200</v>
      </c>
      <c r="G130" s="37"/>
      <c r="H130" s="37"/>
      <c r="I130" s="191"/>
      <c r="J130" s="37"/>
      <c r="K130" s="37"/>
      <c r="L130" s="40"/>
      <c r="M130" s="192"/>
      <c r="N130" s="193"/>
      <c r="O130" s="65"/>
      <c r="P130" s="65"/>
      <c r="Q130" s="65"/>
      <c r="R130" s="65"/>
      <c r="S130" s="65"/>
      <c r="T130" s="66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144</v>
      </c>
      <c r="AU130" s="18" t="s">
        <v>83</v>
      </c>
    </row>
    <row r="131" spans="1:65" s="13" customFormat="1" ht="20">
      <c r="B131" s="194"/>
      <c r="C131" s="195"/>
      <c r="D131" s="196" t="s">
        <v>146</v>
      </c>
      <c r="E131" s="197" t="s">
        <v>19</v>
      </c>
      <c r="F131" s="198" t="s">
        <v>201</v>
      </c>
      <c r="G131" s="195"/>
      <c r="H131" s="197" t="s">
        <v>19</v>
      </c>
      <c r="I131" s="199"/>
      <c r="J131" s="195"/>
      <c r="K131" s="195"/>
      <c r="L131" s="200"/>
      <c r="M131" s="201"/>
      <c r="N131" s="202"/>
      <c r="O131" s="202"/>
      <c r="P131" s="202"/>
      <c r="Q131" s="202"/>
      <c r="R131" s="202"/>
      <c r="S131" s="202"/>
      <c r="T131" s="203"/>
      <c r="AT131" s="204" t="s">
        <v>146</v>
      </c>
      <c r="AU131" s="204" t="s">
        <v>83</v>
      </c>
      <c r="AV131" s="13" t="s">
        <v>80</v>
      </c>
      <c r="AW131" s="13" t="s">
        <v>33</v>
      </c>
      <c r="AX131" s="13" t="s">
        <v>72</v>
      </c>
      <c r="AY131" s="204" t="s">
        <v>135</v>
      </c>
    </row>
    <row r="132" spans="1:65" s="14" customFormat="1">
      <c r="B132" s="205"/>
      <c r="C132" s="206"/>
      <c r="D132" s="196" t="s">
        <v>146</v>
      </c>
      <c r="E132" s="207" t="s">
        <v>19</v>
      </c>
      <c r="F132" s="208" t="s">
        <v>202</v>
      </c>
      <c r="G132" s="206"/>
      <c r="H132" s="209">
        <v>6166.7</v>
      </c>
      <c r="I132" s="210"/>
      <c r="J132" s="206"/>
      <c r="K132" s="206"/>
      <c r="L132" s="211"/>
      <c r="M132" s="212"/>
      <c r="N132" s="213"/>
      <c r="O132" s="213"/>
      <c r="P132" s="213"/>
      <c r="Q132" s="213"/>
      <c r="R132" s="213"/>
      <c r="S132" s="213"/>
      <c r="T132" s="214"/>
      <c r="AT132" s="215" t="s">
        <v>146</v>
      </c>
      <c r="AU132" s="215" t="s">
        <v>83</v>
      </c>
      <c r="AV132" s="14" t="s">
        <v>83</v>
      </c>
      <c r="AW132" s="14" t="s">
        <v>33</v>
      </c>
      <c r="AX132" s="14" t="s">
        <v>72</v>
      </c>
      <c r="AY132" s="215" t="s">
        <v>135</v>
      </c>
    </row>
    <row r="133" spans="1:65" s="15" customFormat="1">
      <c r="B133" s="216"/>
      <c r="C133" s="217"/>
      <c r="D133" s="196" t="s">
        <v>146</v>
      </c>
      <c r="E133" s="218" t="s">
        <v>19</v>
      </c>
      <c r="F133" s="219" t="s">
        <v>149</v>
      </c>
      <c r="G133" s="217"/>
      <c r="H133" s="220">
        <v>6166.7</v>
      </c>
      <c r="I133" s="221"/>
      <c r="J133" s="217"/>
      <c r="K133" s="217"/>
      <c r="L133" s="222"/>
      <c r="M133" s="223"/>
      <c r="N133" s="224"/>
      <c r="O133" s="224"/>
      <c r="P133" s="224"/>
      <c r="Q133" s="224"/>
      <c r="R133" s="224"/>
      <c r="S133" s="224"/>
      <c r="T133" s="225"/>
      <c r="AT133" s="226" t="s">
        <v>146</v>
      </c>
      <c r="AU133" s="226" t="s">
        <v>83</v>
      </c>
      <c r="AV133" s="15" t="s">
        <v>142</v>
      </c>
      <c r="AW133" s="15" t="s">
        <v>33</v>
      </c>
      <c r="AX133" s="15" t="s">
        <v>80</v>
      </c>
      <c r="AY133" s="226" t="s">
        <v>135</v>
      </c>
    </row>
    <row r="134" spans="1:65" s="2" customFormat="1" ht="37.75" customHeight="1">
      <c r="A134" s="35"/>
      <c r="B134" s="36"/>
      <c r="C134" s="176" t="s">
        <v>203</v>
      </c>
      <c r="D134" s="176" t="s">
        <v>137</v>
      </c>
      <c r="E134" s="177" t="s">
        <v>204</v>
      </c>
      <c r="F134" s="178" t="s">
        <v>205</v>
      </c>
      <c r="G134" s="179" t="s">
        <v>140</v>
      </c>
      <c r="H134" s="180">
        <v>178.7</v>
      </c>
      <c r="I134" s="181"/>
      <c r="J134" s="182">
        <f>ROUND(I134*H134,2)</f>
        <v>0</v>
      </c>
      <c r="K134" s="178" t="s">
        <v>141</v>
      </c>
      <c r="L134" s="40"/>
      <c r="M134" s="183" t="s">
        <v>19</v>
      </c>
      <c r="N134" s="184" t="s">
        <v>43</v>
      </c>
      <c r="O134" s="65"/>
      <c r="P134" s="185">
        <f>O134*H134</f>
        <v>0</v>
      </c>
      <c r="Q134" s="185">
        <v>0</v>
      </c>
      <c r="R134" s="185">
        <f>Q134*H134</f>
        <v>0</v>
      </c>
      <c r="S134" s="185">
        <v>0</v>
      </c>
      <c r="T134" s="186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7" t="s">
        <v>142</v>
      </c>
      <c r="AT134" s="187" t="s">
        <v>137</v>
      </c>
      <c r="AU134" s="187" t="s">
        <v>83</v>
      </c>
      <c r="AY134" s="18" t="s">
        <v>135</v>
      </c>
      <c r="BE134" s="188">
        <f>IF(N134="základní",J134,0)</f>
        <v>0</v>
      </c>
      <c r="BF134" s="188">
        <f>IF(N134="snížená",J134,0)</f>
        <v>0</v>
      </c>
      <c r="BG134" s="188">
        <f>IF(N134="zákl. přenesená",J134,0)</f>
        <v>0</v>
      </c>
      <c r="BH134" s="188">
        <f>IF(N134="sníž. přenesená",J134,0)</f>
        <v>0</v>
      </c>
      <c r="BI134" s="188">
        <f>IF(N134="nulová",J134,0)</f>
        <v>0</v>
      </c>
      <c r="BJ134" s="18" t="s">
        <v>80</v>
      </c>
      <c r="BK134" s="188">
        <f>ROUND(I134*H134,2)</f>
        <v>0</v>
      </c>
      <c r="BL134" s="18" t="s">
        <v>142</v>
      </c>
      <c r="BM134" s="187" t="s">
        <v>206</v>
      </c>
    </row>
    <row r="135" spans="1:65" s="2" customFormat="1">
      <c r="A135" s="35"/>
      <c r="B135" s="36"/>
      <c r="C135" s="37"/>
      <c r="D135" s="189" t="s">
        <v>144</v>
      </c>
      <c r="E135" s="37"/>
      <c r="F135" s="190" t="s">
        <v>207</v>
      </c>
      <c r="G135" s="37"/>
      <c r="H135" s="37"/>
      <c r="I135" s="191"/>
      <c r="J135" s="37"/>
      <c r="K135" s="37"/>
      <c r="L135" s="40"/>
      <c r="M135" s="192"/>
      <c r="N135" s="193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144</v>
      </c>
      <c r="AU135" s="18" t="s">
        <v>83</v>
      </c>
    </row>
    <row r="136" spans="1:65" s="13" customFormat="1">
      <c r="B136" s="194"/>
      <c r="C136" s="195"/>
      <c r="D136" s="196" t="s">
        <v>146</v>
      </c>
      <c r="E136" s="197" t="s">
        <v>19</v>
      </c>
      <c r="F136" s="198" t="s">
        <v>208</v>
      </c>
      <c r="G136" s="195"/>
      <c r="H136" s="197" t="s">
        <v>19</v>
      </c>
      <c r="I136" s="199"/>
      <c r="J136" s="195"/>
      <c r="K136" s="195"/>
      <c r="L136" s="200"/>
      <c r="M136" s="201"/>
      <c r="N136" s="202"/>
      <c r="O136" s="202"/>
      <c r="P136" s="202"/>
      <c r="Q136" s="202"/>
      <c r="R136" s="202"/>
      <c r="S136" s="202"/>
      <c r="T136" s="203"/>
      <c r="AT136" s="204" t="s">
        <v>146</v>
      </c>
      <c r="AU136" s="204" t="s">
        <v>83</v>
      </c>
      <c r="AV136" s="13" t="s">
        <v>80</v>
      </c>
      <c r="AW136" s="13" t="s">
        <v>33</v>
      </c>
      <c r="AX136" s="13" t="s">
        <v>72</v>
      </c>
      <c r="AY136" s="204" t="s">
        <v>135</v>
      </c>
    </row>
    <row r="137" spans="1:65" s="14" customFormat="1">
      <c r="B137" s="205"/>
      <c r="C137" s="206"/>
      <c r="D137" s="196" t="s">
        <v>146</v>
      </c>
      <c r="E137" s="207" t="s">
        <v>19</v>
      </c>
      <c r="F137" s="208" t="s">
        <v>195</v>
      </c>
      <c r="G137" s="206"/>
      <c r="H137" s="209">
        <v>178.7</v>
      </c>
      <c r="I137" s="210"/>
      <c r="J137" s="206"/>
      <c r="K137" s="206"/>
      <c r="L137" s="211"/>
      <c r="M137" s="212"/>
      <c r="N137" s="213"/>
      <c r="O137" s="213"/>
      <c r="P137" s="213"/>
      <c r="Q137" s="213"/>
      <c r="R137" s="213"/>
      <c r="S137" s="213"/>
      <c r="T137" s="214"/>
      <c r="AT137" s="215" t="s">
        <v>146</v>
      </c>
      <c r="AU137" s="215" t="s">
        <v>83</v>
      </c>
      <c r="AV137" s="14" t="s">
        <v>83</v>
      </c>
      <c r="AW137" s="14" t="s">
        <v>33</v>
      </c>
      <c r="AX137" s="14" t="s">
        <v>72</v>
      </c>
      <c r="AY137" s="215" t="s">
        <v>135</v>
      </c>
    </row>
    <row r="138" spans="1:65" s="15" customFormat="1">
      <c r="B138" s="216"/>
      <c r="C138" s="217"/>
      <c r="D138" s="196" t="s">
        <v>146</v>
      </c>
      <c r="E138" s="218" t="s">
        <v>19</v>
      </c>
      <c r="F138" s="219" t="s">
        <v>149</v>
      </c>
      <c r="G138" s="217"/>
      <c r="H138" s="220">
        <v>178.7</v>
      </c>
      <c r="I138" s="221"/>
      <c r="J138" s="217"/>
      <c r="K138" s="217"/>
      <c r="L138" s="222"/>
      <c r="M138" s="223"/>
      <c r="N138" s="224"/>
      <c r="O138" s="224"/>
      <c r="P138" s="224"/>
      <c r="Q138" s="224"/>
      <c r="R138" s="224"/>
      <c r="S138" s="224"/>
      <c r="T138" s="225"/>
      <c r="AT138" s="226" t="s">
        <v>146</v>
      </c>
      <c r="AU138" s="226" t="s">
        <v>83</v>
      </c>
      <c r="AV138" s="15" t="s">
        <v>142</v>
      </c>
      <c r="AW138" s="15" t="s">
        <v>33</v>
      </c>
      <c r="AX138" s="15" t="s">
        <v>80</v>
      </c>
      <c r="AY138" s="226" t="s">
        <v>135</v>
      </c>
    </row>
    <row r="139" spans="1:65" s="2" customFormat="1" ht="16.5" customHeight="1">
      <c r="A139" s="35"/>
      <c r="B139" s="36"/>
      <c r="C139" s="227" t="s">
        <v>209</v>
      </c>
      <c r="D139" s="227" t="s">
        <v>210</v>
      </c>
      <c r="E139" s="228" t="s">
        <v>211</v>
      </c>
      <c r="F139" s="229" t="s">
        <v>212</v>
      </c>
      <c r="G139" s="230" t="s">
        <v>213</v>
      </c>
      <c r="H139" s="231">
        <v>178.7</v>
      </c>
      <c r="I139" s="232"/>
      <c r="J139" s="233">
        <f>ROUND(I139*H139,2)</f>
        <v>0</v>
      </c>
      <c r="K139" s="229" t="s">
        <v>141</v>
      </c>
      <c r="L139" s="234"/>
      <c r="M139" s="235" t="s">
        <v>19</v>
      </c>
      <c r="N139" s="236" t="s">
        <v>43</v>
      </c>
      <c r="O139" s="65"/>
      <c r="P139" s="185">
        <f>O139*H139</f>
        <v>0</v>
      </c>
      <c r="Q139" s="185">
        <v>1E-3</v>
      </c>
      <c r="R139" s="185">
        <f>Q139*H139</f>
        <v>0.1787</v>
      </c>
      <c r="S139" s="185">
        <v>0</v>
      </c>
      <c r="T139" s="186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87" t="s">
        <v>189</v>
      </c>
      <c r="AT139" s="187" t="s">
        <v>210</v>
      </c>
      <c r="AU139" s="187" t="s">
        <v>83</v>
      </c>
      <c r="AY139" s="18" t="s">
        <v>135</v>
      </c>
      <c r="BE139" s="188">
        <f>IF(N139="základní",J139,0)</f>
        <v>0</v>
      </c>
      <c r="BF139" s="188">
        <f>IF(N139="snížená",J139,0)</f>
        <v>0</v>
      </c>
      <c r="BG139" s="188">
        <f>IF(N139="zákl. přenesená",J139,0)</f>
        <v>0</v>
      </c>
      <c r="BH139" s="188">
        <f>IF(N139="sníž. přenesená",J139,0)</f>
        <v>0</v>
      </c>
      <c r="BI139" s="188">
        <f>IF(N139="nulová",J139,0)</f>
        <v>0</v>
      </c>
      <c r="BJ139" s="18" t="s">
        <v>80</v>
      </c>
      <c r="BK139" s="188">
        <f>ROUND(I139*H139,2)</f>
        <v>0</v>
      </c>
      <c r="BL139" s="18" t="s">
        <v>142</v>
      </c>
      <c r="BM139" s="187" t="s">
        <v>214</v>
      </c>
    </row>
    <row r="140" spans="1:65" s="2" customFormat="1" ht="33" customHeight="1">
      <c r="A140" s="35"/>
      <c r="B140" s="36"/>
      <c r="C140" s="176" t="s">
        <v>215</v>
      </c>
      <c r="D140" s="176" t="s">
        <v>137</v>
      </c>
      <c r="E140" s="177" t="s">
        <v>216</v>
      </c>
      <c r="F140" s="178" t="s">
        <v>217</v>
      </c>
      <c r="G140" s="179" t="s">
        <v>140</v>
      </c>
      <c r="H140" s="180">
        <v>1232</v>
      </c>
      <c r="I140" s="181"/>
      <c r="J140" s="182">
        <f>ROUND(I140*H140,2)</f>
        <v>0</v>
      </c>
      <c r="K140" s="178" t="s">
        <v>141</v>
      </c>
      <c r="L140" s="40"/>
      <c r="M140" s="183" t="s">
        <v>19</v>
      </c>
      <c r="N140" s="184" t="s">
        <v>43</v>
      </c>
      <c r="O140" s="65"/>
      <c r="P140" s="185">
        <f>O140*H140</f>
        <v>0</v>
      </c>
      <c r="Q140" s="185">
        <v>0</v>
      </c>
      <c r="R140" s="185">
        <f>Q140*H140</f>
        <v>0</v>
      </c>
      <c r="S140" s="185">
        <v>0</v>
      </c>
      <c r="T140" s="186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7" t="s">
        <v>142</v>
      </c>
      <c r="AT140" s="187" t="s">
        <v>137</v>
      </c>
      <c r="AU140" s="187" t="s">
        <v>83</v>
      </c>
      <c r="AY140" s="18" t="s">
        <v>135</v>
      </c>
      <c r="BE140" s="188">
        <f>IF(N140="základní",J140,0)</f>
        <v>0</v>
      </c>
      <c r="BF140" s="188">
        <f>IF(N140="snížená",J140,0)</f>
        <v>0</v>
      </c>
      <c r="BG140" s="188">
        <f>IF(N140="zákl. přenesená",J140,0)</f>
        <v>0</v>
      </c>
      <c r="BH140" s="188">
        <f>IF(N140="sníž. přenesená",J140,0)</f>
        <v>0</v>
      </c>
      <c r="BI140" s="188">
        <f>IF(N140="nulová",J140,0)</f>
        <v>0</v>
      </c>
      <c r="BJ140" s="18" t="s">
        <v>80</v>
      </c>
      <c r="BK140" s="188">
        <f>ROUND(I140*H140,2)</f>
        <v>0</v>
      </c>
      <c r="BL140" s="18" t="s">
        <v>142</v>
      </c>
      <c r="BM140" s="187" t="s">
        <v>218</v>
      </c>
    </row>
    <row r="141" spans="1:65" s="2" customFormat="1">
      <c r="A141" s="35"/>
      <c r="B141" s="36"/>
      <c r="C141" s="37"/>
      <c r="D141" s="189" t="s">
        <v>144</v>
      </c>
      <c r="E141" s="37"/>
      <c r="F141" s="190" t="s">
        <v>219</v>
      </c>
      <c r="G141" s="37"/>
      <c r="H141" s="37"/>
      <c r="I141" s="191"/>
      <c r="J141" s="37"/>
      <c r="K141" s="37"/>
      <c r="L141" s="40"/>
      <c r="M141" s="192"/>
      <c r="N141" s="193"/>
      <c r="O141" s="65"/>
      <c r="P141" s="65"/>
      <c r="Q141" s="65"/>
      <c r="R141" s="65"/>
      <c r="S141" s="65"/>
      <c r="T141" s="66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144</v>
      </c>
      <c r="AU141" s="18" t="s">
        <v>83</v>
      </c>
    </row>
    <row r="142" spans="1:65" s="13" customFormat="1">
      <c r="B142" s="194"/>
      <c r="C142" s="195"/>
      <c r="D142" s="196" t="s">
        <v>146</v>
      </c>
      <c r="E142" s="197" t="s">
        <v>19</v>
      </c>
      <c r="F142" s="198" t="s">
        <v>220</v>
      </c>
      <c r="G142" s="195"/>
      <c r="H142" s="197" t="s">
        <v>19</v>
      </c>
      <c r="I142" s="199"/>
      <c r="J142" s="195"/>
      <c r="K142" s="195"/>
      <c r="L142" s="200"/>
      <c r="M142" s="201"/>
      <c r="N142" s="202"/>
      <c r="O142" s="202"/>
      <c r="P142" s="202"/>
      <c r="Q142" s="202"/>
      <c r="R142" s="202"/>
      <c r="S142" s="202"/>
      <c r="T142" s="203"/>
      <c r="AT142" s="204" t="s">
        <v>146</v>
      </c>
      <c r="AU142" s="204" t="s">
        <v>83</v>
      </c>
      <c r="AV142" s="13" t="s">
        <v>80</v>
      </c>
      <c r="AW142" s="13" t="s">
        <v>33</v>
      </c>
      <c r="AX142" s="13" t="s">
        <v>72</v>
      </c>
      <c r="AY142" s="204" t="s">
        <v>135</v>
      </c>
    </row>
    <row r="143" spans="1:65" s="14" customFormat="1">
      <c r="B143" s="205"/>
      <c r="C143" s="206"/>
      <c r="D143" s="196" t="s">
        <v>146</v>
      </c>
      <c r="E143" s="207" t="s">
        <v>19</v>
      </c>
      <c r="F143" s="208" t="s">
        <v>221</v>
      </c>
      <c r="G143" s="206"/>
      <c r="H143" s="209">
        <v>1232</v>
      </c>
      <c r="I143" s="210"/>
      <c r="J143" s="206"/>
      <c r="K143" s="206"/>
      <c r="L143" s="211"/>
      <c r="M143" s="212"/>
      <c r="N143" s="213"/>
      <c r="O143" s="213"/>
      <c r="P143" s="213"/>
      <c r="Q143" s="213"/>
      <c r="R143" s="213"/>
      <c r="S143" s="213"/>
      <c r="T143" s="214"/>
      <c r="AT143" s="215" t="s">
        <v>146</v>
      </c>
      <c r="AU143" s="215" t="s">
        <v>83</v>
      </c>
      <c r="AV143" s="14" t="s">
        <v>83</v>
      </c>
      <c r="AW143" s="14" t="s">
        <v>33</v>
      </c>
      <c r="AX143" s="14" t="s">
        <v>72</v>
      </c>
      <c r="AY143" s="215" t="s">
        <v>135</v>
      </c>
    </row>
    <row r="144" spans="1:65" s="15" customFormat="1">
      <c r="B144" s="216"/>
      <c r="C144" s="217"/>
      <c r="D144" s="196" t="s">
        <v>146</v>
      </c>
      <c r="E144" s="218" t="s">
        <v>19</v>
      </c>
      <c r="F144" s="219" t="s">
        <v>149</v>
      </c>
      <c r="G144" s="217"/>
      <c r="H144" s="220">
        <v>1232</v>
      </c>
      <c r="I144" s="221"/>
      <c r="J144" s="217"/>
      <c r="K144" s="217"/>
      <c r="L144" s="222"/>
      <c r="M144" s="223"/>
      <c r="N144" s="224"/>
      <c r="O144" s="224"/>
      <c r="P144" s="224"/>
      <c r="Q144" s="224"/>
      <c r="R144" s="224"/>
      <c r="S144" s="224"/>
      <c r="T144" s="225"/>
      <c r="AT144" s="226" t="s">
        <v>146</v>
      </c>
      <c r="AU144" s="226" t="s">
        <v>83</v>
      </c>
      <c r="AV144" s="15" t="s">
        <v>142</v>
      </c>
      <c r="AW144" s="15" t="s">
        <v>33</v>
      </c>
      <c r="AX144" s="15" t="s">
        <v>80</v>
      </c>
      <c r="AY144" s="226" t="s">
        <v>135</v>
      </c>
    </row>
    <row r="145" spans="1:65" s="2" customFormat="1" ht="49" customHeight="1">
      <c r="A145" s="35"/>
      <c r="B145" s="36"/>
      <c r="C145" s="176" t="s">
        <v>222</v>
      </c>
      <c r="D145" s="176" t="s">
        <v>137</v>
      </c>
      <c r="E145" s="177" t="s">
        <v>223</v>
      </c>
      <c r="F145" s="178" t="s">
        <v>224</v>
      </c>
      <c r="G145" s="179" t="s">
        <v>140</v>
      </c>
      <c r="H145" s="180">
        <v>1159.0999999999999</v>
      </c>
      <c r="I145" s="181"/>
      <c r="J145" s="182">
        <f>ROUND(I145*H145,2)</f>
        <v>0</v>
      </c>
      <c r="K145" s="178" t="s">
        <v>141</v>
      </c>
      <c r="L145" s="40"/>
      <c r="M145" s="183" t="s">
        <v>19</v>
      </c>
      <c r="N145" s="184" t="s">
        <v>43</v>
      </c>
      <c r="O145" s="65"/>
      <c r="P145" s="185">
        <f>O145*H145</f>
        <v>0</v>
      </c>
      <c r="Q145" s="185">
        <v>0</v>
      </c>
      <c r="R145" s="185">
        <f>Q145*H145</f>
        <v>0</v>
      </c>
      <c r="S145" s="185">
        <v>0</v>
      </c>
      <c r="T145" s="186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87" t="s">
        <v>142</v>
      </c>
      <c r="AT145" s="187" t="s">
        <v>137</v>
      </c>
      <c r="AU145" s="187" t="s">
        <v>83</v>
      </c>
      <c r="AY145" s="18" t="s">
        <v>135</v>
      </c>
      <c r="BE145" s="188">
        <f>IF(N145="základní",J145,0)</f>
        <v>0</v>
      </c>
      <c r="BF145" s="188">
        <f>IF(N145="snížená",J145,0)</f>
        <v>0</v>
      </c>
      <c r="BG145" s="188">
        <f>IF(N145="zákl. přenesená",J145,0)</f>
        <v>0</v>
      </c>
      <c r="BH145" s="188">
        <f>IF(N145="sníž. přenesená",J145,0)</f>
        <v>0</v>
      </c>
      <c r="BI145" s="188">
        <f>IF(N145="nulová",J145,0)</f>
        <v>0</v>
      </c>
      <c r="BJ145" s="18" t="s">
        <v>80</v>
      </c>
      <c r="BK145" s="188">
        <f>ROUND(I145*H145,2)</f>
        <v>0</v>
      </c>
      <c r="BL145" s="18" t="s">
        <v>142</v>
      </c>
      <c r="BM145" s="187" t="s">
        <v>225</v>
      </c>
    </row>
    <row r="146" spans="1:65" s="2" customFormat="1">
      <c r="A146" s="35"/>
      <c r="B146" s="36"/>
      <c r="C146" s="37"/>
      <c r="D146" s="189" t="s">
        <v>144</v>
      </c>
      <c r="E146" s="37"/>
      <c r="F146" s="190" t="s">
        <v>226</v>
      </c>
      <c r="G146" s="37"/>
      <c r="H146" s="37"/>
      <c r="I146" s="191"/>
      <c r="J146" s="37"/>
      <c r="K146" s="37"/>
      <c r="L146" s="40"/>
      <c r="M146" s="192"/>
      <c r="N146" s="193"/>
      <c r="O146" s="65"/>
      <c r="P146" s="65"/>
      <c r="Q146" s="65"/>
      <c r="R146" s="65"/>
      <c r="S146" s="65"/>
      <c r="T146" s="66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144</v>
      </c>
      <c r="AU146" s="18" t="s">
        <v>83</v>
      </c>
    </row>
    <row r="147" spans="1:65" s="13" customFormat="1">
      <c r="B147" s="194"/>
      <c r="C147" s="195"/>
      <c r="D147" s="196" t="s">
        <v>146</v>
      </c>
      <c r="E147" s="197" t="s">
        <v>19</v>
      </c>
      <c r="F147" s="198" t="s">
        <v>227</v>
      </c>
      <c r="G147" s="195"/>
      <c r="H147" s="197" t="s">
        <v>19</v>
      </c>
      <c r="I147" s="199"/>
      <c r="J147" s="195"/>
      <c r="K147" s="195"/>
      <c r="L147" s="200"/>
      <c r="M147" s="201"/>
      <c r="N147" s="202"/>
      <c r="O147" s="202"/>
      <c r="P147" s="202"/>
      <c r="Q147" s="202"/>
      <c r="R147" s="202"/>
      <c r="S147" s="202"/>
      <c r="T147" s="203"/>
      <c r="AT147" s="204" t="s">
        <v>146</v>
      </c>
      <c r="AU147" s="204" t="s">
        <v>83</v>
      </c>
      <c r="AV147" s="13" t="s">
        <v>80</v>
      </c>
      <c r="AW147" s="13" t="s">
        <v>33</v>
      </c>
      <c r="AX147" s="13" t="s">
        <v>72</v>
      </c>
      <c r="AY147" s="204" t="s">
        <v>135</v>
      </c>
    </row>
    <row r="148" spans="1:65" s="14" customFormat="1">
      <c r="B148" s="205"/>
      <c r="C148" s="206"/>
      <c r="D148" s="196" t="s">
        <v>146</v>
      </c>
      <c r="E148" s="207" t="s">
        <v>19</v>
      </c>
      <c r="F148" s="208" t="s">
        <v>228</v>
      </c>
      <c r="G148" s="206"/>
      <c r="H148" s="209">
        <v>1153.5999999999999</v>
      </c>
      <c r="I148" s="210"/>
      <c r="J148" s="206"/>
      <c r="K148" s="206"/>
      <c r="L148" s="211"/>
      <c r="M148" s="212"/>
      <c r="N148" s="213"/>
      <c r="O148" s="213"/>
      <c r="P148" s="213"/>
      <c r="Q148" s="213"/>
      <c r="R148" s="213"/>
      <c r="S148" s="213"/>
      <c r="T148" s="214"/>
      <c r="AT148" s="215" t="s">
        <v>146</v>
      </c>
      <c r="AU148" s="215" t="s">
        <v>83</v>
      </c>
      <c r="AV148" s="14" t="s">
        <v>83</v>
      </c>
      <c r="AW148" s="14" t="s">
        <v>33</v>
      </c>
      <c r="AX148" s="14" t="s">
        <v>72</v>
      </c>
      <c r="AY148" s="215" t="s">
        <v>135</v>
      </c>
    </row>
    <row r="149" spans="1:65" s="13" customFormat="1">
      <c r="B149" s="194"/>
      <c r="C149" s="195"/>
      <c r="D149" s="196" t="s">
        <v>146</v>
      </c>
      <c r="E149" s="197" t="s">
        <v>19</v>
      </c>
      <c r="F149" s="198" t="s">
        <v>229</v>
      </c>
      <c r="G149" s="195"/>
      <c r="H149" s="197" t="s">
        <v>19</v>
      </c>
      <c r="I149" s="199"/>
      <c r="J149" s="195"/>
      <c r="K149" s="195"/>
      <c r="L149" s="200"/>
      <c r="M149" s="201"/>
      <c r="N149" s="202"/>
      <c r="O149" s="202"/>
      <c r="P149" s="202"/>
      <c r="Q149" s="202"/>
      <c r="R149" s="202"/>
      <c r="S149" s="202"/>
      <c r="T149" s="203"/>
      <c r="AT149" s="204" t="s">
        <v>146</v>
      </c>
      <c r="AU149" s="204" t="s">
        <v>83</v>
      </c>
      <c r="AV149" s="13" t="s">
        <v>80</v>
      </c>
      <c r="AW149" s="13" t="s">
        <v>33</v>
      </c>
      <c r="AX149" s="13" t="s">
        <v>72</v>
      </c>
      <c r="AY149" s="204" t="s">
        <v>135</v>
      </c>
    </row>
    <row r="150" spans="1:65" s="14" customFormat="1">
      <c r="B150" s="205"/>
      <c r="C150" s="206"/>
      <c r="D150" s="196" t="s">
        <v>146</v>
      </c>
      <c r="E150" s="207" t="s">
        <v>19</v>
      </c>
      <c r="F150" s="208" t="s">
        <v>230</v>
      </c>
      <c r="G150" s="206"/>
      <c r="H150" s="209">
        <v>5.5</v>
      </c>
      <c r="I150" s="210"/>
      <c r="J150" s="206"/>
      <c r="K150" s="206"/>
      <c r="L150" s="211"/>
      <c r="M150" s="212"/>
      <c r="N150" s="213"/>
      <c r="O150" s="213"/>
      <c r="P150" s="213"/>
      <c r="Q150" s="213"/>
      <c r="R150" s="213"/>
      <c r="S150" s="213"/>
      <c r="T150" s="214"/>
      <c r="AT150" s="215" t="s">
        <v>146</v>
      </c>
      <c r="AU150" s="215" t="s">
        <v>83</v>
      </c>
      <c r="AV150" s="14" t="s">
        <v>83</v>
      </c>
      <c r="AW150" s="14" t="s">
        <v>33</v>
      </c>
      <c r="AX150" s="14" t="s">
        <v>72</v>
      </c>
      <c r="AY150" s="215" t="s">
        <v>135</v>
      </c>
    </row>
    <row r="151" spans="1:65" s="15" customFormat="1">
      <c r="B151" s="216"/>
      <c r="C151" s="217"/>
      <c r="D151" s="196" t="s">
        <v>146</v>
      </c>
      <c r="E151" s="218" t="s">
        <v>19</v>
      </c>
      <c r="F151" s="219" t="s">
        <v>149</v>
      </c>
      <c r="G151" s="217"/>
      <c r="H151" s="220">
        <v>1159.0999999999999</v>
      </c>
      <c r="I151" s="221"/>
      <c r="J151" s="217"/>
      <c r="K151" s="217"/>
      <c r="L151" s="222"/>
      <c r="M151" s="223"/>
      <c r="N151" s="224"/>
      <c r="O151" s="224"/>
      <c r="P151" s="224"/>
      <c r="Q151" s="224"/>
      <c r="R151" s="224"/>
      <c r="S151" s="224"/>
      <c r="T151" s="225"/>
      <c r="AT151" s="226" t="s">
        <v>146</v>
      </c>
      <c r="AU151" s="226" t="s">
        <v>83</v>
      </c>
      <c r="AV151" s="15" t="s">
        <v>142</v>
      </c>
      <c r="AW151" s="15" t="s">
        <v>33</v>
      </c>
      <c r="AX151" s="15" t="s">
        <v>80</v>
      </c>
      <c r="AY151" s="226" t="s">
        <v>135</v>
      </c>
    </row>
    <row r="152" spans="1:65" s="12" customFormat="1" ht="22.75" customHeight="1">
      <c r="B152" s="160"/>
      <c r="C152" s="161"/>
      <c r="D152" s="162" t="s">
        <v>71</v>
      </c>
      <c r="E152" s="174" t="s">
        <v>231</v>
      </c>
      <c r="F152" s="174" t="s">
        <v>232</v>
      </c>
      <c r="G152" s="161"/>
      <c r="H152" s="161"/>
      <c r="I152" s="164"/>
      <c r="J152" s="175">
        <f>BK152</f>
        <v>0</v>
      </c>
      <c r="K152" s="161"/>
      <c r="L152" s="166"/>
      <c r="M152" s="167"/>
      <c r="N152" s="168"/>
      <c r="O152" s="168"/>
      <c r="P152" s="169">
        <f>SUM(P153:P154)</f>
        <v>0</v>
      </c>
      <c r="Q152" s="168"/>
      <c r="R152" s="169">
        <f>SUM(R153:R154)</f>
        <v>0</v>
      </c>
      <c r="S152" s="168"/>
      <c r="T152" s="170">
        <f>SUM(T153:T154)</f>
        <v>0</v>
      </c>
      <c r="AR152" s="171" t="s">
        <v>80</v>
      </c>
      <c r="AT152" s="172" t="s">
        <v>71</v>
      </c>
      <c r="AU152" s="172" t="s">
        <v>80</v>
      </c>
      <c r="AY152" s="171" t="s">
        <v>135</v>
      </c>
      <c r="BK152" s="173">
        <f>SUM(BK153:BK154)</f>
        <v>0</v>
      </c>
    </row>
    <row r="153" spans="1:65" s="2" customFormat="1" ht="21.75" customHeight="1">
      <c r="A153" s="35"/>
      <c r="B153" s="36"/>
      <c r="C153" s="176" t="s">
        <v>233</v>
      </c>
      <c r="D153" s="176" t="s">
        <v>137</v>
      </c>
      <c r="E153" s="177" t="s">
        <v>234</v>
      </c>
      <c r="F153" s="178" t="s">
        <v>235</v>
      </c>
      <c r="G153" s="179" t="s">
        <v>236</v>
      </c>
      <c r="H153" s="180">
        <v>0.17899999999999999</v>
      </c>
      <c r="I153" s="181"/>
      <c r="J153" s="182">
        <f>ROUND(I153*H153,2)</f>
        <v>0</v>
      </c>
      <c r="K153" s="178" t="s">
        <v>141</v>
      </c>
      <c r="L153" s="40"/>
      <c r="M153" s="183" t="s">
        <v>19</v>
      </c>
      <c r="N153" s="184" t="s">
        <v>43</v>
      </c>
      <c r="O153" s="65"/>
      <c r="P153" s="185">
        <f>O153*H153</f>
        <v>0</v>
      </c>
      <c r="Q153" s="185">
        <v>0</v>
      </c>
      <c r="R153" s="185">
        <f>Q153*H153</f>
        <v>0</v>
      </c>
      <c r="S153" s="185">
        <v>0</v>
      </c>
      <c r="T153" s="186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87" t="s">
        <v>142</v>
      </c>
      <c r="AT153" s="187" t="s">
        <v>137</v>
      </c>
      <c r="AU153" s="187" t="s">
        <v>83</v>
      </c>
      <c r="AY153" s="18" t="s">
        <v>135</v>
      </c>
      <c r="BE153" s="188">
        <f>IF(N153="základní",J153,0)</f>
        <v>0</v>
      </c>
      <c r="BF153" s="188">
        <f>IF(N153="snížená",J153,0)</f>
        <v>0</v>
      </c>
      <c r="BG153" s="188">
        <f>IF(N153="zákl. přenesená",J153,0)</f>
        <v>0</v>
      </c>
      <c r="BH153" s="188">
        <f>IF(N153="sníž. přenesená",J153,0)</f>
        <v>0</v>
      </c>
      <c r="BI153" s="188">
        <f>IF(N153="nulová",J153,0)</f>
        <v>0</v>
      </c>
      <c r="BJ153" s="18" t="s">
        <v>80</v>
      </c>
      <c r="BK153" s="188">
        <f>ROUND(I153*H153,2)</f>
        <v>0</v>
      </c>
      <c r="BL153" s="18" t="s">
        <v>142</v>
      </c>
      <c r="BM153" s="187" t="s">
        <v>237</v>
      </c>
    </row>
    <row r="154" spans="1:65" s="2" customFormat="1">
      <c r="A154" s="35"/>
      <c r="B154" s="36"/>
      <c r="C154" s="37"/>
      <c r="D154" s="189" t="s">
        <v>144</v>
      </c>
      <c r="E154" s="37"/>
      <c r="F154" s="190" t="s">
        <v>238</v>
      </c>
      <c r="G154" s="37"/>
      <c r="H154" s="37"/>
      <c r="I154" s="191"/>
      <c r="J154" s="37"/>
      <c r="K154" s="37"/>
      <c r="L154" s="40"/>
      <c r="M154" s="237"/>
      <c r="N154" s="238"/>
      <c r="O154" s="239"/>
      <c r="P154" s="239"/>
      <c r="Q154" s="239"/>
      <c r="R154" s="239"/>
      <c r="S154" s="239"/>
      <c r="T154" s="240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144</v>
      </c>
      <c r="AU154" s="18" t="s">
        <v>83</v>
      </c>
    </row>
    <row r="155" spans="1:65" s="2" customFormat="1" ht="7" customHeight="1">
      <c r="A155" s="35"/>
      <c r="B155" s="48"/>
      <c r="C155" s="49"/>
      <c r="D155" s="49"/>
      <c r="E155" s="49"/>
      <c r="F155" s="49"/>
      <c r="G155" s="49"/>
      <c r="H155" s="49"/>
      <c r="I155" s="49"/>
      <c r="J155" s="49"/>
      <c r="K155" s="49"/>
      <c r="L155" s="40"/>
      <c r="M155" s="35"/>
      <c r="O155" s="35"/>
      <c r="P155" s="35"/>
      <c r="Q155" s="35"/>
      <c r="R155" s="35"/>
      <c r="S155" s="35"/>
      <c r="T155" s="35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</row>
  </sheetData>
  <sheetProtection algorithmName="SHA-512" hashValue="4JnOWUVoYaQVxFPn+33IHgKV+kyAKhlFhlRtQ5KlgvWPabsjRVi1cJjar+rZ9d/JJwyvKDeKDzUxJJ/OI7qEVA==" saltValue="C3B8J5wgWxZNgSfJkoUUoxFMP6DmDu9oOZoDnWdeV5Zs/7qnnyyYf9qWHIBjbLlaEe8MiGRBfzwFSCo+FWva2g==" spinCount="100000" sheet="1" objects="1" scenarios="1" formatColumns="0" formatRows="0" autoFilter="0"/>
  <autoFilter ref="C81:K154" xr:uid="{00000000-0009-0000-0000-000001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6" r:id="rId1" xr:uid="{00000000-0004-0000-0100-000000000000}"/>
    <hyperlink ref="F91" r:id="rId2" xr:uid="{00000000-0004-0000-0100-000001000000}"/>
    <hyperlink ref="F96" r:id="rId3" xr:uid="{00000000-0004-0000-0100-000002000000}"/>
    <hyperlink ref="F101" r:id="rId4" xr:uid="{00000000-0004-0000-0100-000003000000}"/>
    <hyperlink ref="F108" r:id="rId5" xr:uid="{00000000-0004-0000-0100-000004000000}"/>
    <hyperlink ref="F115" r:id="rId6" xr:uid="{00000000-0004-0000-0100-000005000000}"/>
    <hyperlink ref="F120" r:id="rId7" xr:uid="{00000000-0004-0000-0100-000006000000}"/>
    <hyperlink ref="F125" r:id="rId8" xr:uid="{00000000-0004-0000-0100-000007000000}"/>
    <hyperlink ref="F130" r:id="rId9" xr:uid="{00000000-0004-0000-0100-000008000000}"/>
    <hyperlink ref="F135" r:id="rId10" xr:uid="{00000000-0004-0000-0100-000009000000}"/>
    <hyperlink ref="F141" r:id="rId11" xr:uid="{00000000-0004-0000-0100-00000A000000}"/>
    <hyperlink ref="F146" r:id="rId12" xr:uid="{00000000-0004-0000-0100-00000B000000}"/>
    <hyperlink ref="F154" r:id="rId13" xr:uid="{00000000-0004-0000-0100-00000C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07"/>
  <sheetViews>
    <sheetView showGridLines="0" topLeftCell="A104" workbookViewId="0"/>
  </sheetViews>
  <sheetFormatPr defaultRowHeight="10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26"/>
      <c r="M2" s="326"/>
      <c r="N2" s="326"/>
      <c r="O2" s="326"/>
      <c r="P2" s="326"/>
      <c r="Q2" s="326"/>
      <c r="R2" s="326"/>
      <c r="S2" s="326"/>
      <c r="T2" s="326"/>
      <c r="U2" s="326"/>
      <c r="V2" s="326"/>
      <c r="AT2" s="18" t="s">
        <v>86</v>
      </c>
    </row>
    <row r="3" spans="1:46" s="1" customFormat="1" ht="7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83</v>
      </c>
    </row>
    <row r="4" spans="1:46" s="1" customFormat="1" ht="25" customHeight="1">
      <c r="B4" s="21"/>
      <c r="D4" s="104" t="s">
        <v>105</v>
      </c>
      <c r="L4" s="21"/>
      <c r="M4" s="105" t="s">
        <v>10</v>
      </c>
      <c r="AT4" s="18" t="s">
        <v>4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9" t="str">
        <f>'Rekapitulace stavby'!K6</f>
        <v>Rybník Voříšek v k.ú. Rašovice u Hlasiva</v>
      </c>
      <c r="F7" s="370"/>
      <c r="G7" s="370"/>
      <c r="H7" s="370"/>
      <c r="L7" s="21"/>
    </row>
    <row r="8" spans="1:46" s="2" customFormat="1" ht="12" customHeight="1">
      <c r="A8" s="35"/>
      <c r="B8" s="40"/>
      <c r="C8" s="35"/>
      <c r="D8" s="106" t="s">
        <v>106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1" t="s">
        <v>239</v>
      </c>
      <c r="F9" s="372"/>
      <c r="G9" s="372"/>
      <c r="H9" s="372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82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26. 11. 2021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75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7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3" t="str">
        <f>'Rekapitulace stavby'!E14</f>
        <v>Vyplň údaj</v>
      </c>
      <c r="F18" s="374"/>
      <c r="G18" s="374"/>
      <c r="H18" s="374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7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7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35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7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36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2"/>
      <c r="B27" s="113"/>
      <c r="C27" s="112"/>
      <c r="D27" s="112"/>
      <c r="E27" s="375" t="s">
        <v>19</v>
      </c>
      <c r="F27" s="375"/>
      <c r="G27" s="375"/>
      <c r="H27" s="375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7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7" customHeight="1">
      <c r="A29" s="35"/>
      <c r="B29" s="40"/>
      <c r="C29" s="35"/>
      <c r="D29" s="115"/>
      <c r="E29" s="115"/>
      <c r="F29" s="115"/>
      <c r="G29" s="115"/>
      <c r="H29" s="115"/>
      <c r="I29" s="115"/>
      <c r="J29" s="115"/>
      <c r="K29" s="115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4" customHeight="1">
      <c r="A30" s="35"/>
      <c r="B30" s="40"/>
      <c r="C30" s="35"/>
      <c r="D30" s="116" t="s">
        <v>38</v>
      </c>
      <c r="E30" s="35"/>
      <c r="F30" s="35"/>
      <c r="G30" s="35"/>
      <c r="H30" s="35"/>
      <c r="I30" s="35"/>
      <c r="J30" s="117">
        <f>ROUND(J86,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7" customHeight="1">
      <c r="A31" s="35"/>
      <c r="B31" s="40"/>
      <c r="C31" s="35"/>
      <c r="D31" s="115"/>
      <c r="E31" s="115"/>
      <c r="F31" s="115"/>
      <c r="G31" s="115"/>
      <c r="H31" s="115"/>
      <c r="I31" s="115"/>
      <c r="J31" s="115"/>
      <c r="K31" s="115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8" t="s">
        <v>40</v>
      </c>
      <c r="G32" s="35"/>
      <c r="H32" s="35"/>
      <c r="I32" s="118" t="s">
        <v>39</v>
      </c>
      <c r="J32" s="118" t="s">
        <v>41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9" t="s">
        <v>42</v>
      </c>
      <c r="E33" s="106" t="s">
        <v>43</v>
      </c>
      <c r="F33" s="120">
        <f>ROUND((SUM(BE86:BE206)),  2)</f>
        <v>0</v>
      </c>
      <c r="G33" s="35"/>
      <c r="H33" s="35"/>
      <c r="I33" s="121">
        <v>0.21</v>
      </c>
      <c r="J33" s="120">
        <f>ROUND(((SUM(BE86:BE206))*I33),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6" t="s">
        <v>44</v>
      </c>
      <c r="F34" s="120">
        <f>ROUND((SUM(BF86:BF206)),  2)</f>
        <v>0</v>
      </c>
      <c r="G34" s="35"/>
      <c r="H34" s="35"/>
      <c r="I34" s="121">
        <v>0.15</v>
      </c>
      <c r="J34" s="120">
        <f>ROUND(((SUM(BF86:BF206))*I34),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6" t="s">
        <v>45</v>
      </c>
      <c r="F35" s="120">
        <f>ROUND((SUM(BG86:BG206)),  2)</f>
        <v>0</v>
      </c>
      <c r="G35" s="35"/>
      <c r="H35" s="35"/>
      <c r="I35" s="121">
        <v>0.21</v>
      </c>
      <c r="J35" s="120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6" t="s">
        <v>46</v>
      </c>
      <c r="F36" s="120">
        <f>ROUND((SUM(BH86:BH206)),  2)</f>
        <v>0</v>
      </c>
      <c r="G36" s="35"/>
      <c r="H36" s="35"/>
      <c r="I36" s="121">
        <v>0.15</v>
      </c>
      <c r="J36" s="120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6" t="s">
        <v>47</v>
      </c>
      <c r="F37" s="120">
        <f>ROUND((SUM(BI86:BI206)),  2)</f>
        <v>0</v>
      </c>
      <c r="G37" s="35"/>
      <c r="H37" s="35"/>
      <c r="I37" s="121">
        <v>0</v>
      </c>
      <c r="J37" s="120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7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4" customHeight="1">
      <c r="A39" s="35"/>
      <c r="B39" s="40"/>
      <c r="C39" s="122"/>
      <c r="D39" s="123" t="s">
        <v>48</v>
      </c>
      <c r="E39" s="124"/>
      <c r="F39" s="124"/>
      <c r="G39" s="125" t="s">
        <v>49</v>
      </c>
      <c r="H39" s="126" t="s">
        <v>50</v>
      </c>
      <c r="I39" s="124"/>
      <c r="J39" s="127">
        <f>SUM(J30:J37)</f>
        <v>0</v>
      </c>
      <c r="K39" s="128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7" customHeight="1">
      <c r="A44" s="35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5" customHeight="1">
      <c r="A45" s="35"/>
      <c r="B45" s="36"/>
      <c r="C45" s="24" t="s">
        <v>113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7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7" t="str">
        <f>E7</f>
        <v>Rybník Voříšek v k.ú. Rašovice u Hlasiva</v>
      </c>
      <c r="F48" s="368"/>
      <c r="G48" s="368"/>
      <c r="H48" s="368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106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55" t="str">
        <f>E9</f>
        <v>SO 02 - Hráz</v>
      </c>
      <c r="F50" s="366"/>
      <c r="G50" s="366"/>
      <c r="H50" s="366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7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Rašovice u Hlasiva</v>
      </c>
      <c r="G52" s="37"/>
      <c r="H52" s="37"/>
      <c r="I52" s="30" t="s">
        <v>23</v>
      </c>
      <c r="J52" s="60" t="str">
        <f>IF(J12="","",J12)</f>
        <v>26. 11. 2021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7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15" customHeight="1">
      <c r="A54" s="35"/>
      <c r="B54" s="36"/>
      <c r="C54" s="30" t="s">
        <v>25</v>
      </c>
      <c r="D54" s="37"/>
      <c r="E54" s="37"/>
      <c r="F54" s="28" t="str">
        <f>E15</f>
        <v>Projekce rybníky</v>
      </c>
      <c r="G54" s="37"/>
      <c r="H54" s="37"/>
      <c r="I54" s="30" t="s">
        <v>31</v>
      </c>
      <c r="J54" s="33" t="str">
        <f>E21</f>
        <v>Ing. Pavel Janouš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25.65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Ing. Micheala Přenosilová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2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3" t="s">
        <v>114</v>
      </c>
      <c r="D57" s="134"/>
      <c r="E57" s="134"/>
      <c r="F57" s="134"/>
      <c r="G57" s="134"/>
      <c r="H57" s="134"/>
      <c r="I57" s="134"/>
      <c r="J57" s="135" t="s">
        <v>115</v>
      </c>
      <c r="K57" s="134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2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75" customHeight="1">
      <c r="A59" s="35"/>
      <c r="B59" s="36"/>
      <c r="C59" s="136" t="s">
        <v>70</v>
      </c>
      <c r="D59" s="37"/>
      <c r="E59" s="37"/>
      <c r="F59" s="37"/>
      <c r="G59" s="37"/>
      <c r="H59" s="37"/>
      <c r="I59" s="37"/>
      <c r="J59" s="78">
        <f>J86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116</v>
      </c>
    </row>
    <row r="60" spans="1:47" s="9" customFormat="1" ht="25" customHeight="1">
      <c r="B60" s="137"/>
      <c r="C60" s="138"/>
      <c r="D60" s="139" t="s">
        <v>117</v>
      </c>
      <c r="E60" s="140"/>
      <c r="F60" s="140"/>
      <c r="G60" s="140"/>
      <c r="H60" s="140"/>
      <c r="I60" s="140"/>
      <c r="J60" s="141">
        <f>J87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118</v>
      </c>
      <c r="E61" s="146"/>
      <c r="F61" s="146"/>
      <c r="G61" s="146"/>
      <c r="H61" s="146"/>
      <c r="I61" s="146"/>
      <c r="J61" s="147">
        <f>J88</f>
        <v>0</v>
      </c>
      <c r="K61" s="144"/>
      <c r="L61" s="148"/>
    </row>
    <row r="62" spans="1:47" s="10" customFormat="1" ht="19.899999999999999" customHeight="1">
      <c r="B62" s="143"/>
      <c r="C62" s="144"/>
      <c r="D62" s="145" t="s">
        <v>240</v>
      </c>
      <c r="E62" s="146"/>
      <c r="F62" s="146"/>
      <c r="G62" s="146"/>
      <c r="H62" s="146"/>
      <c r="I62" s="146"/>
      <c r="J62" s="147">
        <f>J159</f>
        <v>0</v>
      </c>
      <c r="K62" s="144"/>
      <c r="L62" s="148"/>
    </row>
    <row r="63" spans="1:47" s="10" customFormat="1" ht="19.899999999999999" customHeight="1">
      <c r="B63" s="143"/>
      <c r="C63" s="144"/>
      <c r="D63" s="145" t="s">
        <v>241</v>
      </c>
      <c r="E63" s="146"/>
      <c r="F63" s="146"/>
      <c r="G63" s="146"/>
      <c r="H63" s="146"/>
      <c r="I63" s="146"/>
      <c r="J63" s="147">
        <f>J185</f>
        <v>0</v>
      </c>
      <c r="K63" s="144"/>
      <c r="L63" s="148"/>
    </row>
    <row r="64" spans="1:47" s="10" customFormat="1" ht="19.899999999999999" customHeight="1">
      <c r="B64" s="143"/>
      <c r="C64" s="144"/>
      <c r="D64" s="145" t="s">
        <v>119</v>
      </c>
      <c r="E64" s="146"/>
      <c r="F64" s="146"/>
      <c r="G64" s="146"/>
      <c r="H64" s="146"/>
      <c r="I64" s="146"/>
      <c r="J64" s="147">
        <f>J192</f>
        <v>0</v>
      </c>
      <c r="K64" s="144"/>
      <c r="L64" s="148"/>
    </row>
    <row r="65" spans="1:31" s="9" customFormat="1" ht="25" customHeight="1">
      <c r="B65" s="137"/>
      <c r="C65" s="138"/>
      <c r="D65" s="139" t="s">
        <v>242</v>
      </c>
      <c r="E65" s="140"/>
      <c r="F65" s="140"/>
      <c r="G65" s="140"/>
      <c r="H65" s="140"/>
      <c r="I65" s="140"/>
      <c r="J65" s="141">
        <f>J195</f>
        <v>0</v>
      </c>
      <c r="K65" s="138"/>
      <c r="L65" s="142"/>
    </row>
    <row r="66" spans="1:31" s="10" customFormat="1" ht="19.899999999999999" customHeight="1">
      <c r="B66" s="143"/>
      <c r="C66" s="144"/>
      <c r="D66" s="145" t="s">
        <v>243</v>
      </c>
      <c r="E66" s="146"/>
      <c r="F66" s="146"/>
      <c r="G66" s="146"/>
      <c r="H66" s="146"/>
      <c r="I66" s="146"/>
      <c r="J66" s="147">
        <f>J196</f>
        <v>0</v>
      </c>
      <c r="K66" s="144"/>
      <c r="L66" s="148"/>
    </row>
    <row r="67" spans="1:31" s="2" customFormat="1" ht="21.75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0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7" customHeight="1">
      <c r="A68" s="35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72" spans="1:31" s="2" customFormat="1" ht="7" customHeight="1">
      <c r="A72" s="35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25" customHeight="1">
      <c r="A73" s="35"/>
      <c r="B73" s="36"/>
      <c r="C73" s="24" t="s">
        <v>120</v>
      </c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7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16</v>
      </c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67" t="str">
        <f>E7</f>
        <v>Rybník Voříšek v k.ú. Rašovice u Hlasiva</v>
      </c>
      <c r="F76" s="368"/>
      <c r="G76" s="368"/>
      <c r="H76" s="368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106</v>
      </c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6.5" customHeight="1">
      <c r="A78" s="35"/>
      <c r="B78" s="36"/>
      <c r="C78" s="37"/>
      <c r="D78" s="37"/>
      <c r="E78" s="355" t="str">
        <f>E9</f>
        <v>SO 02 - Hráz</v>
      </c>
      <c r="F78" s="366"/>
      <c r="G78" s="366"/>
      <c r="H78" s="366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7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2" customHeight="1">
      <c r="A80" s="35"/>
      <c r="B80" s="36"/>
      <c r="C80" s="30" t="s">
        <v>21</v>
      </c>
      <c r="D80" s="37"/>
      <c r="E80" s="37"/>
      <c r="F80" s="28" t="str">
        <f>F12</f>
        <v>Rašovice u Hlasiva</v>
      </c>
      <c r="G80" s="37"/>
      <c r="H80" s="37"/>
      <c r="I80" s="30" t="s">
        <v>23</v>
      </c>
      <c r="J80" s="60" t="str">
        <f>IF(J12="","",J12)</f>
        <v>26. 11. 2021</v>
      </c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7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5.15" customHeight="1">
      <c r="A82" s="35"/>
      <c r="B82" s="36"/>
      <c r="C82" s="30" t="s">
        <v>25</v>
      </c>
      <c r="D82" s="37"/>
      <c r="E82" s="37"/>
      <c r="F82" s="28" t="str">
        <f>E15</f>
        <v>Projekce rybníky</v>
      </c>
      <c r="G82" s="37"/>
      <c r="H82" s="37"/>
      <c r="I82" s="30" t="s">
        <v>31</v>
      </c>
      <c r="J82" s="33" t="str">
        <f>E21</f>
        <v>Ing. Pavel Janouš</v>
      </c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25.65" customHeight="1">
      <c r="A83" s="35"/>
      <c r="B83" s="36"/>
      <c r="C83" s="30" t="s">
        <v>29</v>
      </c>
      <c r="D83" s="37"/>
      <c r="E83" s="37"/>
      <c r="F83" s="28" t="str">
        <f>IF(E18="","",E18)</f>
        <v>Vyplň údaj</v>
      </c>
      <c r="G83" s="37"/>
      <c r="H83" s="37"/>
      <c r="I83" s="30" t="s">
        <v>34</v>
      </c>
      <c r="J83" s="33" t="str">
        <f>E24</f>
        <v>Ing. Micheala Přenosilová</v>
      </c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0.2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11" customFormat="1" ht="29.25" customHeight="1">
      <c r="A85" s="149"/>
      <c r="B85" s="150"/>
      <c r="C85" s="151" t="s">
        <v>121</v>
      </c>
      <c r="D85" s="152" t="s">
        <v>57</v>
      </c>
      <c r="E85" s="152" t="s">
        <v>53</v>
      </c>
      <c r="F85" s="152" t="s">
        <v>54</v>
      </c>
      <c r="G85" s="152" t="s">
        <v>122</v>
      </c>
      <c r="H85" s="152" t="s">
        <v>123</v>
      </c>
      <c r="I85" s="152" t="s">
        <v>124</v>
      </c>
      <c r="J85" s="152" t="s">
        <v>115</v>
      </c>
      <c r="K85" s="153" t="s">
        <v>125</v>
      </c>
      <c r="L85" s="154"/>
      <c r="M85" s="69" t="s">
        <v>19</v>
      </c>
      <c r="N85" s="70" t="s">
        <v>42</v>
      </c>
      <c r="O85" s="70" t="s">
        <v>126</v>
      </c>
      <c r="P85" s="70" t="s">
        <v>127</v>
      </c>
      <c r="Q85" s="70" t="s">
        <v>128</v>
      </c>
      <c r="R85" s="70" t="s">
        <v>129</v>
      </c>
      <c r="S85" s="70" t="s">
        <v>130</v>
      </c>
      <c r="T85" s="71" t="s">
        <v>131</v>
      </c>
      <c r="U85" s="149"/>
      <c r="V85" s="149"/>
      <c r="W85" s="149"/>
      <c r="X85" s="149"/>
      <c r="Y85" s="149"/>
      <c r="Z85" s="149"/>
      <c r="AA85" s="149"/>
      <c r="AB85" s="149"/>
      <c r="AC85" s="149"/>
      <c r="AD85" s="149"/>
      <c r="AE85" s="149"/>
    </row>
    <row r="86" spans="1:65" s="2" customFormat="1" ht="22.75" customHeight="1">
      <c r="A86" s="35"/>
      <c r="B86" s="36"/>
      <c r="C86" s="76" t="s">
        <v>132</v>
      </c>
      <c r="D86" s="37"/>
      <c r="E86" s="37"/>
      <c r="F86" s="37"/>
      <c r="G86" s="37"/>
      <c r="H86" s="37"/>
      <c r="I86" s="37"/>
      <c r="J86" s="155">
        <f>BK86</f>
        <v>0</v>
      </c>
      <c r="K86" s="37"/>
      <c r="L86" s="40"/>
      <c r="M86" s="72"/>
      <c r="N86" s="156"/>
      <c r="O86" s="73"/>
      <c r="P86" s="157">
        <f>P87+P195</f>
        <v>0</v>
      </c>
      <c r="Q86" s="73"/>
      <c r="R86" s="157">
        <f>R87+R195</f>
        <v>452.31058999999999</v>
      </c>
      <c r="S86" s="73"/>
      <c r="T86" s="158">
        <f>T87+T195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8" t="s">
        <v>71</v>
      </c>
      <c r="AU86" s="18" t="s">
        <v>116</v>
      </c>
      <c r="BK86" s="159">
        <f>BK87+BK195</f>
        <v>0</v>
      </c>
    </row>
    <row r="87" spans="1:65" s="12" customFormat="1" ht="25.9" customHeight="1">
      <c r="B87" s="160"/>
      <c r="C87" s="161"/>
      <c r="D87" s="162" t="s">
        <v>71</v>
      </c>
      <c r="E87" s="163" t="s">
        <v>133</v>
      </c>
      <c r="F87" s="163" t="s">
        <v>134</v>
      </c>
      <c r="G87" s="161"/>
      <c r="H87" s="161"/>
      <c r="I87" s="164"/>
      <c r="J87" s="165">
        <f>BK87</f>
        <v>0</v>
      </c>
      <c r="K87" s="161"/>
      <c r="L87" s="166"/>
      <c r="M87" s="167"/>
      <c r="N87" s="168"/>
      <c r="O87" s="168"/>
      <c r="P87" s="169">
        <f>P88+P159+P185+P192</f>
        <v>0</v>
      </c>
      <c r="Q87" s="168"/>
      <c r="R87" s="169">
        <f>R88+R159+R185+R192</f>
        <v>452.31058999999999</v>
      </c>
      <c r="S87" s="168"/>
      <c r="T87" s="170">
        <f>T88+T159+T185+T192</f>
        <v>0</v>
      </c>
      <c r="AR87" s="171" t="s">
        <v>80</v>
      </c>
      <c r="AT87" s="172" t="s">
        <v>71</v>
      </c>
      <c r="AU87" s="172" t="s">
        <v>72</v>
      </c>
      <c r="AY87" s="171" t="s">
        <v>135</v>
      </c>
      <c r="BK87" s="173">
        <f>BK88+BK159+BK185+BK192</f>
        <v>0</v>
      </c>
    </row>
    <row r="88" spans="1:65" s="12" customFormat="1" ht="22.75" customHeight="1">
      <c r="B88" s="160"/>
      <c r="C88" s="161"/>
      <c r="D88" s="162" t="s">
        <v>71</v>
      </c>
      <c r="E88" s="174" t="s">
        <v>80</v>
      </c>
      <c r="F88" s="174" t="s">
        <v>136</v>
      </c>
      <c r="G88" s="161"/>
      <c r="H88" s="161"/>
      <c r="I88" s="164"/>
      <c r="J88" s="175">
        <f>BK88</f>
        <v>0</v>
      </c>
      <c r="K88" s="161"/>
      <c r="L88" s="166"/>
      <c r="M88" s="167"/>
      <c r="N88" s="168"/>
      <c r="O88" s="168"/>
      <c r="P88" s="169">
        <f>SUM(P89:P158)</f>
        <v>0</v>
      </c>
      <c r="Q88" s="168"/>
      <c r="R88" s="169">
        <f>SUM(R89:R158)</f>
        <v>3.0408060000000003</v>
      </c>
      <c r="S88" s="168"/>
      <c r="T88" s="170">
        <f>SUM(T89:T158)</f>
        <v>0</v>
      </c>
      <c r="AR88" s="171" t="s">
        <v>80</v>
      </c>
      <c r="AT88" s="172" t="s">
        <v>71</v>
      </c>
      <c r="AU88" s="172" t="s">
        <v>80</v>
      </c>
      <c r="AY88" s="171" t="s">
        <v>135</v>
      </c>
      <c r="BK88" s="173">
        <f>SUM(BK89:BK158)</f>
        <v>0</v>
      </c>
    </row>
    <row r="89" spans="1:65" s="2" customFormat="1" ht="21.75" customHeight="1">
      <c r="A89" s="35"/>
      <c r="B89" s="36"/>
      <c r="C89" s="176" t="s">
        <v>80</v>
      </c>
      <c r="D89" s="176" t="s">
        <v>137</v>
      </c>
      <c r="E89" s="177" t="s">
        <v>244</v>
      </c>
      <c r="F89" s="178" t="s">
        <v>245</v>
      </c>
      <c r="G89" s="179" t="s">
        <v>246</v>
      </c>
      <c r="H89" s="180">
        <v>130</v>
      </c>
      <c r="I89" s="181"/>
      <c r="J89" s="182">
        <f>ROUND(I89*H89,2)</f>
        <v>0</v>
      </c>
      <c r="K89" s="178" t="s">
        <v>141</v>
      </c>
      <c r="L89" s="40"/>
      <c r="M89" s="183" t="s">
        <v>19</v>
      </c>
      <c r="N89" s="184" t="s">
        <v>43</v>
      </c>
      <c r="O89" s="65"/>
      <c r="P89" s="185">
        <f>O89*H89</f>
        <v>0</v>
      </c>
      <c r="Q89" s="185">
        <v>2.1930000000000002E-2</v>
      </c>
      <c r="R89" s="185">
        <f>Q89*H89</f>
        <v>2.8509000000000002</v>
      </c>
      <c r="S89" s="185">
        <v>0</v>
      </c>
      <c r="T89" s="186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87" t="s">
        <v>142</v>
      </c>
      <c r="AT89" s="187" t="s">
        <v>137</v>
      </c>
      <c r="AU89" s="187" t="s">
        <v>83</v>
      </c>
      <c r="AY89" s="18" t="s">
        <v>135</v>
      </c>
      <c r="BE89" s="188">
        <f>IF(N89="základní",J89,0)</f>
        <v>0</v>
      </c>
      <c r="BF89" s="188">
        <f>IF(N89="snížená",J89,0)</f>
        <v>0</v>
      </c>
      <c r="BG89" s="188">
        <f>IF(N89="zákl. přenesená",J89,0)</f>
        <v>0</v>
      </c>
      <c r="BH89" s="188">
        <f>IF(N89="sníž. přenesená",J89,0)</f>
        <v>0</v>
      </c>
      <c r="BI89" s="188">
        <f>IF(N89="nulová",J89,0)</f>
        <v>0</v>
      </c>
      <c r="BJ89" s="18" t="s">
        <v>80</v>
      </c>
      <c r="BK89" s="188">
        <f>ROUND(I89*H89,2)</f>
        <v>0</v>
      </c>
      <c r="BL89" s="18" t="s">
        <v>142</v>
      </c>
      <c r="BM89" s="187" t="s">
        <v>247</v>
      </c>
    </row>
    <row r="90" spans="1:65" s="2" customFormat="1">
      <c r="A90" s="35"/>
      <c r="B90" s="36"/>
      <c r="C90" s="37"/>
      <c r="D90" s="189" t="s">
        <v>144</v>
      </c>
      <c r="E90" s="37"/>
      <c r="F90" s="190" t="s">
        <v>248</v>
      </c>
      <c r="G90" s="37"/>
      <c r="H90" s="37"/>
      <c r="I90" s="191"/>
      <c r="J90" s="37"/>
      <c r="K90" s="37"/>
      <c r="L90" s="40"/>
      <c r="M90" s="192"/>
      <c r="N90" s="193"/>
      <c r="O90" s="65"/>
      <c r="P90" s="65"/>
      <c r="Q90" s="65"/>
      <c r="R90" s="65"/>
      <c r="S90" s="65"/>
      <c r="T90" s="66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144</v>
      </c>
      <c r="AU90" s="18" t="s">
        <v>83</v>
      </c>
    </row>
    <row r="91" spans="1:65" s="13" customFormat="1">
      <c r="B91" s="194"/>
      <c r="C91" s="195"/>
      <c r="D91" s="196" t="s">
        <v>146</v>
      </c>
      <c r="E91" s="197" t="s">
        <v>19</v>
      </c>
      <c r="F91" s="198" t="s">
        <v>249</v>
      </c>
      <c r="G91" s="195"/>
      <c r="H91" s="197" t="s">
        <v>19</v>
      </c>
      <c r="I91" s="199"/>
      <c r="J91" s="195"/>
      <c r="K91" s="195"/>
      <c r="L91" s="200"/>
      <c r="M91" s="201"/>
      <c r="N91" s="202"/>
      <c r="O91" s="202"/>
      <c r="P91" s="202"/>
      <c r="Q91" s="202"/>
      <c r="R91" s="202"/>
      <c r="S91" s="202"/>
      <c r="T91" s="203"/>
      <c r="AT91" s="204" t="s">
        <v>146</v>
      </c>
      <c r="AU91" s="204" t="s">
        <v>83</v>
      </c>
      <c r="AV91" s="13" t="s">
        <v>80</v>
      </c>
      <c r="AW91" s="13" t="s">
        <v>33</v>
      </c>
      <c r="AX91" s="13" t="s">
        <v>72</v>
      </c>
      <c r="AY91" s="204" t="s">
        <v>135</v>
      </c>
    </row>
    <row r="92" spans="1:65" s="14" customFormat="1">
      <c r="B92" s="205"/>
      <c r="C92" s="206"/>
      <c r="D92" s="196" t="s">
        <v>146</v>
      </c>
      <c r="E92" s="207" t="s">
        <v>19</v>
      </c>
      <c r="F92" s="208" t="s">
        <v>250</v>
      </c>
      <c r="G92" s="206"/>
      <c r="H92" s="209">
        <v>130</v>
      </c>
      <c r="I92" s="210"/>
      <c r="J92" s="206"/>
      <c r="K92" s="206"/>
      <c r="L92" s="211"/>
      <c r="M92" s="212"/>
      <c r="N92" s="213"/>
      <c r="O92" s="213"/>
      <c r="P92" s="213"/>
      <c r="Q92" s="213"/>
      <c r="R92" s="213"/>
      <c r="S92" s="213"/>
      <c r="T92" s="214"/>
      <c r="AT92" s="215" t="s">
        <v>146</v>
      </c>
      <c r="AU92" s="215" t="s">
        <v>83</v>
      </c>
      <c r="AV92" s="14" t="s">
        <v>83</v>
      </c>
      <c r="AW92" s="14" t="s">
        <v>33</v>
      </c>
      <c r="AX92" s="14" t="s">
        <v>72</v>
      </c>
      <c r="AY92" s="215" t="s">
        <v>135</v>
      </c>
    </row>
    <row r="93" spans="1:65" s="15" customFormat="1">
      <c r="B93" s="216"/>
      <c r="C93" s="217"/>
      <c r="D93" s="196" t="s">
        <v>146</v>
      </c>
      <c r="E93" s="218" t="s">
        <v>19</v>
      </c>
      <c r="F93" s="219" t="s">
        <v>149</v>
      </c>
      <c r="G93" s="217"/>
      <c r="H93" s="220">
        <v>130</v>
      </c>
      <c r="I93" s="221"/>
      <c r="J93" s="217"/>
      <c r="K93" s="217"/>
      <c r="L93" s="222"/>
      <c r="M93" s="223"/>
      <c r="N93" s="224"/>
      <c r="O93" s="224"/>
      <c r="P93" s="224"/>
      <c r="Q93" s="224"/>
      <c r="R93" s="224"/>
      <c r="S93" s="224"/>
      <c r="T93" s="225"/>
      <c r="AT93" s="226" t="s">
        <v>146</v>
      </c>
      <c r="AU93" s="226" t="s">
        <v>83</v>
      </c>
      <c r="AV93" s="15" t="s">
        <v>142</v>
      </c>
      <c r="AW93" s="15" t="s">
        <v>33</v>
      </c>
      <c r="AX93" s="15" t="s">
        <v>80</v>
      </c>
      <c r="AY93" s="226" t="s">
        <v>135</v>
      </c>
    </row>
    <row r="94" spans="1:65" s="2" customFormat="1" ht="33" customHeight="1">
      <c r="A94" s="35"/>
      <c r="B94" s="36"/>
      <c r="C94" s="176" t="s">
        <v>83</v>
      </c>
      <c r="D94" s="176" t="s">
        <v>137</v>
      </c>
      <c r="E94" s="177" t="s">
        <v>251</v>
      </c>
      <c r="F94" s="178" t="s">
        <v>252</v>
      </c>
      <c r="G94" s="179" t="s">
        <v>253</v>
      </c>
      <c r="H94" s="180">
        <v>300</v>
      </c>
      <c r="I94" s="181"/>
      <c r="J94" s="182">
        <f>ROUND(I94*H94,2)</f>
        <v>0</v>
      </c>
      <c r="K94" s="178" t="s">
        <v>141</v>
      </c>
      <c r="L94" s="40"/>
      <c r="M94" s="183" t="s">
        <v>19</v>
      </c>
      <c r="N94" s="184" t="s">
        <v>43</v>
      </c>
      <c r="O94" s="65"/>
      <c r="P94" s="185">
        <f>O94*H94</f>
        <v>0</v>
      </c>
      <c r="Q94" s="185">
        <v>5.0000000000000002E-5</v>
      </c>
      <c r="R94" s="185">
        <f>Q94*H94</f>
        <v>1.5000000000000001E-2</v>
      </c>
      <c r="S94" s="185">
        <v>0</v>
      </c>
      <c r="T94" s="186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7" t="s">
        <v>142</v>
      </c>
      <c r="AT94" s="187" t="s">
        <v>137</v>
      </c>
      <c r="AU94" s="187" t="s">
        <v>83</v>
      </c>
      <c r="AY94" s="18" t="s">
        <v>135</v>
      </c>
      <c r="BE94" s="188">
        <f>IF(N94="základní",J94,0)</f>
        <v>0</v>
      </c>
      <c r="BF94" s="188">
        <f>IF(N94="snížená",J94,0)</f>
        <v>0</v>
      </c>
      <c r="BG94" s="188">
        <f>IF(N94="zákl. přenesená",J94,0)</f>
        <v>0</v>
      </c>
      <c r="BH94" s="188">
        <f>IF(N94="sníž. přenesená",J94,0)</f>
        <v>0</v>
      </c>
      <c r="BI94" s="188">
        <f>IF(N94="nulová",J94,0)</f>
        <v>0</v>
      </c>
      <c r="BJ94" s="18" t="s">
        <v>80</v>
      </c>
      <c r="BK94" s="188">
        <f>ROUND(I94*H94,2)</f>
        <v>0</v>
      </c>
      <c r="BL94" s="18" t="s">
        <v>142</v>
      </c>
      <c r="BM94" s="187" t="s">
        <v>254</v>
      </c>
    </row>
    <row r="95" spans="1:65" s="2" customFormat="1">
      <c r="A95" s="35"/>
      <c r="B95" s="36"/>
      <c r="C95" s="37"/>
      <c r="D95" s="189" t="s">
        <v>144</v>
      </c>
      <c r="E95" s="37"/>
      <c r="F95" s="190" t="s">
        <v>255</v>
      </c>
      <c r="G95" s="37"/>
      <c r="H95" s="37"/>
      <c r="I95" s="191"/>
      <c r="J95" s="37"/>
      <c r="K95" s="37"/>
      <c r="L95" s="40"/>
      <c r="M95" s="192"/>
      <c r="N95" s="193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144</v>
      </c>
      <c r="AU95" s="18" t="s">
        <v>83</v>
      </c>
    </row>
    <row r="96" spans="1:65" s="13" customFormat="1">
      <c r="B96" s="194"/>
      <c r="C96" s="195"/>
      <c r="D96" s="196" t="s">
        <v>146</v>
      </c>
      <c r="E96" s="197" t="s">
        <v>19</v>
      </c>
      <c r="F96" s="198" t="s">
        <v>256</v>
      </c>
      <c r="G96" s="195"/>
      <c r="H96" s="197" t="s">
        <v>19</v>
      </c>
      <c r="I96" s="199"/>
      <c r="J96" s="195"/>
      <c r="K96" s="195"/>
      <c r="L96" s="200"/>
      <c r="M96" s="201"/>
      <c r="N96" s="202"/>
      <c r="O96" s="202"/>
      <c r="P96" s="202"/>
      <c r="Q96" s="202"/>
      <c r="R96" s="202"/>
      <c r="S96" s="202"/>
      <c r="T96" s="203"/>
      <c r="AT96" s="204" t="s">
        <v>146</v>
      </c>
      <c r="AU96" s="204" t="s">
        <v>83</v>
      </c>
      <c r="AV96" s="13" t="s">
        <v>80</v>
      </c>
      <c r="AW96" s="13" t="s">
        <v>33</v>
      </c>
      <c r="AX96" s="13" t="s">
        <v>72</v>
      </c>
      <c r="AY96" s="204" t="s">
        <v>135</v>
      </c>
    </row>
    <row r="97" spans="1:65" s="14" customFormat="1">
      <c r="B97" s="205"/>
      <c r="C97" s="206"/>
      <c r="D97" s="196" t="s">
        <v>146</v>
      </c>
      <c r="E97" s="207" t="s">
        <v>19</v>
      </c>
      <c r="F97" s="208" t="s">
        <v>257</v>
      </c>
      <c r="G97" s="206"/>
      <c r="H97" s="209">
        <v>300</v>
      </c>
      <c r="I97" s="210"/>
      <c r="J97" s="206"/>
      <c r="K97" s="206"/>
      <c r="L97" s="211"/>
      <c r="M97" s="212"/>
      <c r="N97" s="213"/>
      <c r="O97" s="213"/>
      <c r="P97" s="213"/>
      <c r="Q97" s="213"/>
      <c r="R97" s="213"/>
      <c r="S97" s="213"/>
      <c r="T97" s="214"/>
      <c r="AT97" s="215" t="s">
        <v>146</v>
      </c>
      <c r="AU97" s="215" t="s">
        <v>83</v>
      </c>
      <c r="AV97" s="14" t="s">
        <v>83</v>
      </c>
      <c r="AW97" s="14" t="s">
        <v>33</v>
      </c>
      <c r="AX97" s="14" t="s">
        <v>72</v>
      </c>
      <c r="AY97" s="215" t="s">
        <v>135</v>
      </c>
    </row>
    <row r="98" spans="1:65" s="15" customFormat="1">
      <c r="B98" s="216"/>
      <c r="C98" s="217"/>
      <c r="D98" s="196" t="s">
        <v>146</v>
      </c>
      <c r="E98" s="218" t="s">
        <v>19</v>
      </c>
      <c r="F98" s="219" t="s">
        <v>149</v>
      </c>
      <c r="G98" s="217"/>
      <c r="H98" s="220">
        <v>300</v>
      </c>
      <c r="I98" s="221"/>
      <c r="J98" s="217"/>
      <c r="K98" s="217"/>
      <c r="L98" s="222"/>
      <c r="M98" s="223"/>
      <c r="N98" s="224"/>
      <c r="O98" s="224"/>
      <c r="P98" s="224"/>
      <c r="Q98" s="224"/>
      <c r="R98" s="224"/>
      <c r="S98" s="224"/>
      <c r="T98" s="225"/>
      <c r="AT98" s="226" t="s">
        <v>146</v>
      </c>
      <c r="AU98" s="226" t="s">
        <v>83</v>
      </c>
      <c r="AV98" s="15" t="s">
        <v>142</v>
      </c>
      <c r="AW98" s="15" t="s">
        <v>33</v>
      </c>
      <c r="AX98" s="15" t="s">
        <v>80</v>
      </c>
      <c r="AY98" s="226" t="s">
        <v>135</v>
      </c>
    </row>
    <row r="99" spans="1:65" s="2" customFormat="1" ht="37.75" customHeight="1">
      <c r="A99" s="35"/>
      <c r="B99" s="36"/>
      <c r="C99" s="176" t="s">
        <v>157</v>
      </c>
      <c r="D99" s="176" t="s">
        <v>137</v>
      </c>
      <c r="E99" s="177" t="s">
        <v>258</v>
      </c>
      <c r="F99" s="178" t="s">
        <v>259</v>
      </c>
      <c r="G99" s="179" t="s">
        <v>260</v>
      </c>
      <c r="H99" s="180">
        <v>60</v>
      </c>
      <c r="I99" s="181"/>
      <c r="J99" s="182">
        <f>ROUND(I99*H99,2)</f>
        <v>0</v>
      </c>
      <c r="K99" s="178" t="s">
        <v>141</v>
      </c>
      <c r="L99" s="40"/>
      <c r="M99" s="183" t="s">
        <v>19</v>
      </c>
      <c r="N99" s="184" t="s">
        <v>43</v>
      </c>
      <c r="O99" s="65"/>
      <c r="P99" s="185">
        <f>O99*H99</f>
        <v>0</v>
      </c>
      <c r="Q99" s="185">
        <v>0</v>
      </c>
      <c r="R99" s="185">
        <f>Q99*H99</f>
        <v>0</v>
      </c>
      <c r="S99" s="185">
        <v>0</v>
      </c>
      <c r="T99" s="186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7" t="s">
        <v>142</v>
      </c>
      <c r="AT99" s="187" t="s">
        <v>137</v>
      </c>
      <c r="AU99" s="187" t="s">
        <v>83</v>
      </c>
      <c r="AY99" s="18" t="s">
        <v>135</v>
      </c>
      <c r="BE99" s="188">
        <f>IF(N99="základní",J99,0)</f>
        <v>0</v>
      </c>
      <c r="BF99" s="188">
        <f>IF(N99="snížená",J99,0)</f>
        <v>0</v>
      </c>
      <c r="BG99" s="188">
        <f>IF(N99="zákl. přenesená",J99,0)</f>
        <v>0</v>
      </c>
      <c r="BH99" s="188">
        <f>IF(N99="sníž. přenesená",J99,0)</f>
        <v>0</v>
      </c>
      <c r="BI99" s="188">
        <f>IF(N99="nulová",J99,0)</f>
        <v>0</v>
      </c>
      <c r="BJ99" s="18" t="s">
        <v>80</v>
      </c>
      <c r="BK99" s="188">
        <f>ROUND(I99*H99,2)</f>
        <v>0</v>
      </c>
      <c r="BL99" s="18" t="s">
        <v>142</v>
      </c>
      <c r="BM99" s="187" t="s">
        <v>261</v>
      </c>
    </row>
    <row r="100" spans="1:65" s="2" customFormat="1">
      <c r="A100" s="35"/>
      <c r="B100" s="36"/>
      <c r="C100" s="37"/>
      <c r="D100" s="189" t="s">
        <v>144</v>
      </c>
      <c r="E100" s="37"/>
      <c r="F100" s="190" t="s">
        <v>262</v>
      </c>
      <c r="G100" s="37"/>
      <c r="H100" s="37"/>
      <c r="I100" s="191"/>
      <c r="J100" s="37"/>
      <c r="K100" s="37"/>
      <c r="L100" s="40"/>
      <c r="M100" s="192"/>
      <c r="N100" s="193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144</v>
      </c>
      <c r="AU100" s="18" t="s">
        <v>83</v>
      </c>
    </row>
    <row r="101" spans="1:65" s="13" customFormat="1">
      <c r="B101" s="194"/>
      <c r="C101" s="195"/>
      <c r="D101" s="196" t="s">
        <v>146</v>
      </c>
      <c r="E101" s="197" t="s">
        <v>19</v>
      </c>
      <c r="F101" s="198" t="s">
        <v>263</v>
      </c>
      <c r="G101" s="195"/>
      <c r="H101" s="197" t="s">
        <v>19</v>
      </c>
      <c r="I101" s="199"/>
      <c r="J101" s="195"/>
      <c r="K101" s="195"/>
      <c r="L101" s="200"/>
      <c r="M101" s="201"/>
      <c r="N101" s="202"/>
      <c r="O101" s="202"/>
      <c r="P101" s="202"/>
      <c r="Q101" s="202"/>
      <c r="R101" s="202"/>
      <c r="S101" s="202"/>
      <c r="T101" s="203"/>
      <c r="AT101" s="204" t="s">
        <v>146</v>
      </c>
      <c r="AU101" s="204" t="s">
        <v>83</v>
      </c>
      <c r="AV101" s="13" t="s">
        <v>80</v>
      </c>
      <c r="AW101" s="13" t="s">
        <v>33</v>
      </c>
      <c r="AX101" s="13" t="s">
        <v>72</v>
      </c>
      <c r="AY101" s="204" t="s">
        <v>135</v>
      </c>
    </row>
    <row r="102" spans="1:65" s="14" customFormat="1">
      <c r="B102" s="205"/>
      <c r="C102" s="206"/>
      <c r="D102" s="196" t="s">
        <v>146</v>
      </c>
      <c r="E102" s="207" t="s">
        <v>19</v>
      </c>
      <c r="F102" s="208" t="s">
        <v>264</v>
      </c>
      <c r="G102" s="206"/>
      <c r="H102" s="209">
        <v>60</v>
      </c>
      <c r="I102" s="210"/>
      <c r="J102" s="206"/>
      <c r="K102" s="206"/>
      <c r="L102" s="211"/>
      <c r="M102" s="212"/>
      <c r="N102" s="213"/>
      <c r="O102" s="213"/>
      <c r="P102" s="213"/>
      <c r="Q102" s="213"/>
      <c r="R102" s="213"/>
      <c r="S102" s="213"/>
      <c r="T102" s="214"/>
      <c r="AT102" s="215" t="s">
        <v>146</v>
      </c>
      <c r="AU102" s="215" t="s">
        <v>83</v>
      </c>
      <c r="AV102" s="14" t="s">
        <v>83</v>
      </c>
      <c r="AW102" s="14" t="s">
        <v>33</v>
      </c>
      <c r="AX102" s="14" t="s">
        <v>72</v>
      </c>
      <c r="AY102" s="215" t="s">
        <v>135</v>
      </c>
    </row>
    <row r="103" spans="1:65" s="15" customFormat="1">
      <c r="B103" s="216"/>
      <c r="C103" s="217"/>
      <c r="D103" s="196" t="s">
        <v>146</v>
      </c>
      <c r="E103" s="218" t="s">
        <v>19</v>
      </c>
      <c r="F103" s="219" t="s">
        <v>149</v>
      </c>
      <c r="G103" s="217"/>
      <c r="H103" s="220">
        <v>60</v>
      </c>
      <c r="I103" s="221"/>
      <c r="J103" s="217"/>
      <c r="K103" s="217"/>
      <c r="L103" s="222"/>
      <c r="M103" s="223"/>
      <c r="N103" s="224"/>
      <c r="O103" s="224"/>
      <c r="P103" s="224"/>
      <c r="Q103" s="224"/>
      <c r="R103" s="224"/>
      <c r="S103" s="224"/>
      <c r="T103" s="225"/>
      <c r="AT103" s="226" t="s">
        <v>146</v>
      </c>
      <c r="AU103" s="226" t="s">
        <v>83</v>
      </c>
      <c r="AV103" s="15" t="s">
        <v>142</v>
      </c>
      <c r="AW103" s="15" t="s">
        <v>33</v>
      </c>
      <c r="AX103" s="15" t="s">
        <v>80</v>
      </c>
      <c r="AY103" s="226" t="s">
        <v>135</v>
      </c>
    </row>
    <row r="104" spans="1:65" s="2" customFormat="1" ht="33" customHeight="1">
      <c r="A104" s="35"/>
      <c r="B104" s="36"/>
      <c r="C104" s="176" t="s">
        <v>142</v>
      </c>
      <c r="D104" s="176" t="s">
        <v>137</v>
      </c>
      <c r="E104" s="177" t="s">
        <v>265</v>
      </c>
      <c r="F104" s="178" t="s">
        <v>266</v>
      </c>
      <c r="G104" s="179" t="s">
        <v>152</v>
      </c>
      <c r="H104" s="180">
        <v>267</v>
      </c>
      <c r="I104" s="181"/>
      <c r="J104" s="182">
        <f>ROUND(I104*H104,2)</f>
        <v>0</v>
      </c>
      <c r="K104" s="178" t="s">
        <v>141</v>
      </c>
      <c r="L104" s="40"/>
      <c r="M104" s="183" t="s">
        <v>19</v>
      </c>
      <c r="N104" s="184" t="s">
        <v>43</v>
      </c>
      <c r="O104" s="65"/>
      <c r="P104" s="185">
        <f>O104*H104</f>
        <v>0</v>
      </c>
      <c r="Q104" s="185">
        <v>0</v>
      </c>
      <c r="R104" s="185">
        <f>Q104*H104</f>
        <v>0</v>
      </c>
      <c r="S104" s="185">
        <v>0</v>
      </c>
      <c r="T104" s="186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7" t="s">
        <v>142</v>
      </c>
      <c r="AT104" s="187" t="s">
        <v>137</v>
      </c>
      <c r="AU104" s="187" t="s">
        <v>83</v>
      </c>
      <c r="AY104" s="18" t="s">
        <v>135</v>
      </c>
      <c r="BE104" s="188">
        <f>IF(N104="základní",J104,0)</f>
        <v>0</v>
      </c>
      <c r="BF104" s="188">
        <f>IF(N104="snížená",J104,0)</f>
        <v>0</v>
      </c>
      <c r="BG104" s="188">
        <f>IF(N104="zákl. přenesená",J104,0)</f>
        <v>0</v>
      </c>
      <c r="BH104" s="188">
        <f>IF(N104="sníž. přenesená",J104,0)</f>
        <v>0</v>
      </c>
      <c r="BI104" s="188">
        <f>IF(N104="nulová",J104,0)</f>
        <v>0</v>
      </c>
      <c r="BJ104" s="18" t="s">
        <v>80</v>
      </c>
      <c r="BK104" s="188">
        <f>ROUND(I104*H104,2)</f>
        <v>0</v>
      </c>
      <c r="BL104" s="18" t="s">
        <v>142</v>
      </c>
      <c r="BM104" s="187" t="s">
        <v>267</v>
      </c>
    </row>
    <row r="105" spans="1:65" s="2" customFormat="1">
      <c r="A105" s="35"/>
      <c r="B105" s="36"/>
      <c r="C105" s="37"/>
      <c r="D105" s="189" t="s">
        <v>144</v>
      </c>
      <c r="E105" s="37"/>
      <c r="F105" s="190" t="s">
        <v>268</v>
      </c>
      <c r="G105" s="37"/>
      <c r="H105" s="37"/>
      <c r="I105" s="191"/>
      <c r="J105" s="37"/>
      <c r="K105" s="37"/>
      <c r="L105" s="40"/>
      <c r="M105" s="192"/>
      <c r="N105" s="193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144</v>
      </c>
      <c r="AU105" s="18" t="s">
        <v>83</v>
      </c>
    </row>
    <row r="106" spans="1:65" s="13" customFormat="1">
      <c r="B106" s="194"/>
      <c r="C106" s="195"/>
      <c r="D106" s="196" t="s">
        <v>146</v>
      </c>
      <c r="E106" s="197" t="s">
        <v>19</v>
      </c>
      <c r="F106" s="198" t="s">
        <v>269</v>
      </c>
      <c r="G106" s="195"/>
      <c r="H106" s="197" t="s">
        <v>19</v>
      </c>
      <c r="I106" s="199"/>
      <c r="J106" s="195"/>
      <c r="K106" s="195"/>
      <c r="L106" s="200"/>
      <c r="M106" s="201"/>
      <c r="N106" s="202"/>
      <c r="O106" s="202"/>
      <c r="P106" s="202"/>
      <c r="Q106" s="202"/>
      <c r="R106" s="202"/>
      <c r="S106" s="202"/>
      <c r="T106" s="203"/>
      <c r="AT106" s="204" t="s">
        <v>146</v>
      </c>
      <c r="AU106" s="204" t="s">
        <v>83</v>
      </c>
      <c r="AV106" s="13" t="s">
        <v>80</v>
      </c>
      <c r="AW106" s="13" t="s">
        <v>33</v>
      </c>
      <c r="AX106" s="13" t="s">
        <v>72</v>
      </c>
      <c r="AY106" s="204" t="s">
        <v>135</v>
      </c>
    </row>
    <row r="107" spans="1:65" s="14" customFormat="1">
      <c r="B107" s="205"/>
      <c r="C107" s="206"/>
      <c r="D107" s="196" t="s">
        <v>146</v>
      </c>
      <c r="E107" s="207" t="s">
        <v>19</v>
      </c>
      <c r="F107" s="208" t="s">
        <v>270</v>
      </c>
      <c r="G107" s="206"/>
      <c r="H107" s="209">
        <v>267</v>
      </c>
      <c r="I107" s="210"/>
      <c r="J107" s="206"/>
      <c r="K107" s="206"/>
      <c r="L107" s="211"/>
      <c r="M107" s="212"/>
      <c r="N107" s="213"/>
      <c r="O107" s="213"/>
      <c r="P107" s="213"/>
      <c r="Q107" s="213"/>
      <c r="R107" s="213"/>
      <c r="S107" s="213"/>
      <c r="T107" s="214"/>
      <c r="AT107" s="215" t="s">
        <v>146</v>
      </c>
      <c r="AU107" s="215" t="s">
        <v>83</v>
      </c>
      <c r="AV107" s="14" t="s">
        <v>83</v>
      </c>
      <c r="AW107" s="14" t="s">
        <v>33</v>
      </c>
      <c r="AX107" s="14" t="s">
        <v>72</v>
      </c>
      <c r="AY107" s="215" t="s">
        <v>135</v>
      </c>
    </row>
    <row r="108" spans="1:65" s="15" customFormat="1">
      <c r="B108" s="216"/>
      <c r="C108" s="217"/>
      <c r="D108" s="196" t="s">
        <v>146</v>
      </c>
      <c r="E108" s="218" t="s">
        <v>19</v>
      </c>
      <c r="F108" s="219" t="s">
        <v>149</v>
      </c>
      <c r="G108" s="217"/>
      <c r="H108" s="220">
        <v>267</v>
      </c>
      <c r="I108" s="221"/>
      <c r="J108" s="217"/>
      <c r="K108" s="217"/>
      <c r="L108" s="222"/>
      <c r="M108" s="223"/>
      <c r="N108" s="224"/>
      <c r="O108" s="224"/>
      <c r="P108" s="224"/>
      <c r="Q108" s="224"/>
      <c r="R108" s="224"/>
      <c r="S108" s="224"/>
      <c r="T108" s="225"/>
      <c r="AT108" s="226" t="s">
        <v>146</v>
      </c>
      <c r="AU108" s="226" t="s">
        <v>83</v>
      </c>
      <c r="AV108" s="15" t="s">
        <v>142</v>
      </c>
      <c r="AW108" s="15" t="s">
        <v>33</v>
      </c>
      <c r="AX108" s="15" t="s">
        <v>80</v>
      </c>
      <c r="AY108" s="226" t="s">
        <v>135</v>
      </c>
    </row>
    <row r="109" spans="1:65" s="2" customFormat="1" ht="62.75" customHeight="1">
      <c r="A109" s="35"/>
      <c r="B109" s="36"/>
      <c r="C109" s="176" t="s">
        <v>170</v>
      </c>
      <c r="D109" s="176" t="s">
        <v>137</v>
      </c>
      <c r="E109" s="177" t="s">
        <v>158</v>
      </c>
      <c r="F109" s="178" t="s">
        <v>159</v>
      </c>
      <c r="G109" s="179" t="s">
        <v>152</v>
      </c>
      <c r="H109" s="180">
        <v>1067.5999999999999</v>
      </c>
      <c r="I109" s="181"/>
      <c r="J109" s="182">
        <f>ROUND(I109*H109,2)</f>
        <v>0</v>
      </c>
      <c r="K109" s="178" t="s">
        <v>141</v>
      </c>
      <c r="L109" s="40"/>
      <c r="M109" s="183" t="s">
        <v>19</v>
      </c>
      <c r="N109" s="184" t="s">
        <v>43</v>
      </c>
      <c r="O109" s="65"/>
      <c r="P109" s="185">
        <f>O109*H109</f>
        <v>0</v>
      </c>
      <c r="Q109" s="185">
        <v>0</v>
      </c>
      <c r="R109" s="185">
        <f>Q109*H109</f>
        <v>0</v>
      </c>
      <c r="S109" s="185">
        <v>0</v>
      </c>
      <c r="T109" s="186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87" t="s">
        <v>142</v>
      </c>
      <c r="AT109" s="187" t="s">
        <v>137</v>
      </c>
      <c r="AU109" s="187" t="s">
        <v>83</v>
      </c>
      <c r="AY109" s="18" t="s">
        <v>135</v>
      </c>
      <c r="BE109" s="188">
        <f>IF(N109="základní",J109,0)</f>
        <v>0</v>
      </c>
      <c r="BF109" s="188">
        <f>IF(N109="snížená",J109,0)</f>
        <v>0</v>
      </c>
      <c r="BG109" s="188">
        <f>IF(N109="zákl. přenesená",J109,0)</f>
        <v>0</v>
      </c>
      <c r="BH109" s="188">
        <f>IF(N109="sníž. přenesená",J109,0)</f>
        <v>0</v>
      </c>
      <c r="BI109" s="188">
        <f>IF(N109="nulová",J109,0)</f>
        <v>0</v>
      </c>
      <c r="BJ109" s="18" t="s">
        <v>80</v>
      </c>
      <c r="BK109" s="188">
        <f>ROUND(I109*H109,2)</f>
        <v>0</v>
      </c>
      <c r="BL109" s="18" t="s">
        <v>142</v>
      </c>
      <c r="BM109" s="187" t="s">
        <v>271</v>
      </c>
    </row>
    <row r="110" spans="1:65" s="2" customFormat="1">
      <c r="A110" s="35"/>
      <c r="B110" s="36"/>
      <c r="C110" s="37"/>
      <c r="D110" s="189" t="s">
        <v>144</v>
      </c>
      <c r="E110" s="37"/>
      <c r="F110" s="190" t="s">
        <v>161</v>
      </c>
      <c r="G110" s="37"/>
      <c r="H110" s="37"/>
      <c r="I110" s="191"/>
      <c r="J110" s="37"/>
      <c r="K110" s="37"/>
      <c r="L110" s="40"/>
      <c r="M110" s="192"/>
      <c r="N110" s="193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144</v>
      </c>
      <c r="AU110" s="18" t="s">
        <v>83</v>
      </c>
    </row>
    <row r="111" spans="1:65" s="13" customFormat="1">
      <c r="B111" s="194"/>
      <c r="C111" s="195"/>
      <c r="D111" s="196" t="s">
        <v>146</v>
      </c>
      <c r="E111" s="197" t="s">
        <v>19</v>
      </c>
      <c r="F111" s="198" t="s">
        <v>272</v>
      </c>
      <c r="G111" s="195"/>
      <c r="H111" s="197" t="s">
        <v>19</v>
      </c>
      <c r="I111" s="199"/>
      <c r="J111" s="195"/>
      <c r="K111" s="195"/>
      <c r="L111" s="200"/>
      <c r="M111" s="201"/>
      <c r="N111" s="202"/>
      <c r="O111" s="202"/>
      <c r="P111" s="202"/>
      <c r="Q111" s="202"/>
      <c r="R111" s="202"/>
      <c r="S111" s="202"/>
      <c r="T111" s="203"/>
      <c r="AT111" s="204" t="s">
        <v>146</v>
      </c>
      <c r="AU111" s="204" t="s">
        <v>83</v>
      </c>
      <c r="AV111" s="13" t="s">
        <v>80</v>
      </c>
      <c r="AW111" s="13" t="s">
        <v>33</v>
      </c>
      <c r="AX111" s="13" t="s">
        <v>72</v>
      </c>
      <c r="AY111" s="204" t="s">
        <v>135</v>
      </c>
    </row>
    <row r="112" spans="1:65" s="14" customFormat="1">
      <c r="B112" s="205"/>
      <c r="C112" s="206"/>
      <c r="D112" s="196" t="s">
        <v>146</v>
      </c>
      <c r="E112" s="207" t="s">
        <v>19</v>
      </c>
      <c r="F112" s="208" t="s">
        <v>270</v>
      </c>
      <c r="G112" s="206"/>
      <c r="H112" s="209">
        <v>267</v>
      </c>
      <c r="I112" s="210"/>
      <c r="J112" s="206"/>
      <c r="K112" s="206"/>
      <c r="L112" s="211"/>
      <c r="M112" s="212"/>
      <c r="N112" s="213"/>
      <c r="O112" s="213"/>
      <c r="P112" s="213"/>
      <c r="Q112" s="213"/>
      <c r="R112" s="213"/>
      <c r="S112" s="213"/>
      <c r="T112" s="214"/>
      <c r="AT112" s="215" t="s">
        <v>146</v>
      </c>
      <c r="AU112" s="215" t="s">
        <v>83</v>
      </c>
      <c r="AV112" s="14" t="s">
        <v>83</v>
      </c>
      <c r="AW112" s="14" t="s">
        <v>33</v>
      </c>
      <c r="AX112" s="14" t="s">
        <v>72</v>
      </c>
      <c r="AY112" s="215" t="s">
        <v>135</v>
      </c>
    </row>
    <row r="113" spans="1:65" s="13" customFormat="1">
      <c r="B113" s="194"/>
      <c r="C113" s="195"/>
      <c r="D113" s="196" t="s">
        <v>146</v>
      </c>
      <c r="E113" s="197" t="s">
        <v>19</v>
      </c>
      <c r="F113" s="198" t="s">
        <v>273</v>
      </c>
      <c r="G113" s="195"/>
      <c r="H113" s="197" t="s">
        <v>19</v>
      </c>
      <c r="I113" s="199"/>
      <c r="J113" s="195"/>
      <c r="K113" s="195"/>
      <c r="L113" s="200"/>
      <c r="M113" s="201"/>
      <c r="N113" s="202"/>
      <c r="O113" s="202"/>
      <c r="P113" s="202"/>
      <c r="Q113" s="202"/>
      <c r="R113" s="202"/>
      <c r="S113" s="202"/>
      <c r="T113" s="203"/>
      <c r="AT113" s="204" t="s">
        <v>146</v>
      </c>
      <c r="AU113" s="204" t="s">
        <v>83</v>
      </c>
      <c r="AV113" s="13" t="s">
        <v>80</v>
      </c>
      <c r="AW113" s="13" t="s">
        <v>33</v>
      </c>
      <c r="AX113" s="13" t="s">
        <v>72</v>
      </c>
      <c r="AY113" s="204" t="s">
        <v>135</v>
      </c>
    </row>
    <row r="114" spans="1:65" s="14" customFormat="1">
      <c r="B114" s="205"/>
      <c r="C114" s="206"/>
      <c r="D114" s="196" t="s">
        <v>146</v>
      </c>
      <c r="E114" s="207" t="s">
        <v>19</v>
      </c>
      <c r="F114" s="208" t="s">
        <v>274</v>
      </c>
      <c r="G114" s="206"/>
      <c r="H114" s="209">
        <v>784</v>
      </c>
      <c r="I114" s="210"/>
      <c r="J114" s="206"/>
      <c r="K114" s="206"/>
      <c r="L114" s="211"/>
      <c r="M114" s="212"/>
      <c r="N114" s="213"/>
      <c r="O114" s="213"/>
      <c r="P114" s="213"/>
      <c r="Q114" s="213"/>
      <c r="R114" s="213"/>
      <c r="S114" s="213"/>
      <c r="T114" s="214"/>
      <c r="AT114" s="215" t="s">
        <v>146</v>
      </c>
      <c r="AU114" s="215" t="s">
        <v>83</v>
      </c>
      <c r="AV114" s="14" t="s">
        <v>83</v>
      </c>
      <c r="AW114" s="14" t="s">
        <v>33</v>
      </c>
      <c r="AX114" s="14" t="s">
        <v>72</v>
      </c>
      <c r="AY114" s="215" t="s">
        <v>135</v>
      </c>
    </row>
    <row r="115" spans="1:65" s="13" customFormat="1" ht="20">
      <c r="B115" s="194"/>
      <c r="C115" s="195"/>
      <c r="D115" s="196" t="s">
        <v>146</v>
      </c>
      <c r="E115" s="197" t="s">
        <v>19</v>
      </c>
      <c r="F115" s="198" t="s">
        <v>275</v>
      </c>
      <c r="G115" s="195"/>
      <c r="H115" s="197" t="s">
        <v>19</v>
      </c>
      <c r="I115" s="199"/>
      <c r="J115" s="195"/>
      <c r="K115" s="195"/>
      <c r="L115" s="200"/>
      <c r="M115" s="201"/>
      <c r="N115" s="202"/>
      <c r="O115" s="202"/>
      <c r="P115" s="202"/>
      <c r="Q115" s="202"/>
      <c r="R115" s="202"/>
      <c r="S115" s="202"/>
      <c r="T115" s="203"/>
      <c r="AT115" s="204" t="s">
        <v>146</v>
      </c>
      <c r="AU115" s="204" t="s">
        <v>83</v>
      </c>
      <c r="AV115" s="13" t="s">
        <v>80</v>
      </c>
      <c r="AW115" s="13" t="s">
        <v>33</v>
      </c>
      <c r="AX115" s="13" t="s">
        <v>72</v>
      </c>
      <c r="AY115" s="204" t="s">
        <v>135</v>
      </c>
    </row>
    <row r="116" spans="1:65" s="14" customFormat="1">
      <c r="B116" s="205"/>
      <c r="C116" s="206"/>
      <c r="D116" s="196" t="s">
        <v>146</v>
      </c>
      <c r="E116" s="207" t="s">
        <v>19</v>
      </c>
      <c r="F116" s="208" t="s">
        <v>276</v>
      </c>
      <c r="G116" s="206"/>
      <c r="H116" s="209">
        <v>16.600000000000001</v>
      </c>
      <c r="I116" s="210"/>
      <c r="J116" s="206"/>
      <c r="K116" s="206"/>
      <c r="L116" s="211"/>
      <c r="M116" s="212"/>
      <c r="N116" s="213"/>
      <c r="O116" s="213"/>
      <c r="P116" s="213"/>
      <c r="Q116" s="213"/>
      <c r="R116" s="213"/>
      <c r="S116" s="213"/>
      <c r="T116" s="214"/>
      <c r="AT116" s="215" t="s">
        <v>146</v>
      </c>
      <c r="AU116" s="215" t="s">
        <v>83</v>
      </c>
      <c r="AV116" s="14" t="s">
        <v>83</v>
      </c>
      <c r="AW116" s="14" t="s">
        <v>33</v>
      </c>
      <c r="AX116" s="14" t="s">
        <v>72</v>
      </c>
      <c r="AY116" s="215" t="s">
        <v>135</v>
      </c>
    </row>
    <row r="117" spans="1:65" s="15" customFormat="1">
      <c r="B117" s="216"/>
      <c r="C117" s="217"/>
      <c r="D117" s="196" t="s">
        <v>146</v>
      </c>
      <c r="E117" s="218" t="s">
        <v>19</v>
      </c>
      <c r="F117" s="219" t="s">
        <v>149</v>
      </c>
      <c r="G117" s="217"/>
      <c r="H117" s="220">
        <v>1067.5999999999999</v>
      </c>
      <c r="I117" s="221"/>
      <c r="J117" s="217"/>
      <c r="K117" s="217"/>
      <c r="L117" s="222"/>
      <c r="M117" s="223"/>
      <c r="N117" s="224"/>
      <c r="O117" s="224"/>
      <c r="P117" s="224"/>
      <c r="Q117" s="224"/>
      <c r="R117" s="224"/>
      <c r="S117" s="224"/>
      <c r="T117" s="225"/>
      <c r="AT117" s="226" t="s">
        <v>146</v>
      </c>
      <c r="AU117" s="226" t="s">
        <v>83</v>
      </c>
      <c r="AV117" s="15" t="s">
        <v>142</v>
      </c>
      <c r="AW117" s="15" t="s">
        <v>33</v>
      </c>
      <c r="AX117" s="15" t="s">
        <v>80</v>
      </c>
      <c r="AY117" s="226" t="s">
        <v>135</v>
      </c>
    </row>
    <row r="118" spans="1:65" s="2" customFormat="1" ht="44.25" customHeight="1">
      <c r="A118" s="35"/>
      <c r="B118" s="36"/>
      <c r="C118" s="176" t="s">
        <v>177</v>
      </c>
      <c r="D118" s="176" t="s">
        <v>137</v>
      </c>
      <c r="E118" s="177" t="s">
        <v>277</v>
      </c>
      <c r="F118" s="178" t="s">
        <v>278</v>
      </c>
      <c r="G118" s="179" t="s">
        <v>152</v>
      </c>
      <c r="H118" s="180">
        <v>800.6</v>
      </c>
      <c r="I118" s="181"/>
      <c r="J118" s="182">
        <f>ROUND(I118*H118,2)</f>
        <v>0</v>
      </c>
      <c r="K118" s="178" t="s">
        <v>141</v>
      </c>
      <c r="L118" s="40"/>
      <c r="M118" s="183" t="s">
        <v>19</v>
      </c>
      <c r="N118" s="184" t="s">
        <v>43</v>
      </c>
      <c r="O118" s="65"/>
      <c r="P118" s="185">
        <f>O118*H118</f>
        <v>0</v>
      </c>
      <c r="Q118" s="185">
        <v>0</v>
      </c>
      <c r="R118" s="185">
        <f>Q118*H118</f>
        <v>0</v>
      </c>
      <c r="S118" s="185">
        <v>0</v>
      </c>
      <c r="T118" s="186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87" t="s">
        <v>142</v>
      </c>
      <c r="AT118" s="187" t="s">
        <v>137</v>
      </c>
      <c r="AU118" s="187" t="s">
        <v>83</v>
      </c>
      <c r="AY118" s="18" t="s">
        <v>135</v>
      </c>
      <c r="BE118" s="188">
        <f>IF(N118="základní",J118,0)</f>
        <v>0</v>
      </c>
      <c r="BF118" s="188">
        <f>IF(N118="snížená",J118,0)</f>
        <v>0</v>
      </c>
      <c r="BG118" s="188">
        <f>IF(N118="zákl. přenesená",J118,0)</f>
        <v>0</v>
      </c>
      <c r="BH118" s="188">
        <f>IF(N118="sníž. přenesená",J118,0)</f>
        <v>0</v>
      </c>
      <c r="BI118" s="188">
        <f>IF(N118="nulová",J118,0)</f>
        <v>0</v>
      </c>
      <c r="BJ118" s="18" t="s">
        <v>80</v>
      </c>
      <c r="BK118" s="188">
        <f>ROUND(I118*H118,2)</f>
        <v>0</v>
      </c>
      <c r="BL118" s="18" t="s">
        <v>142</v>
      </c>
      <c r="BM118" s="187" t="s">
        <v>279</v>
      </c>
    </row>
    <row r="119" spans="1:65" s="2" customFormat="1">
      <c r="A119" s="35"/>
      <c r="B119" s="36"/>
      <c r="C119" s="37"/>
      <c r="D119" s="189" t="s">
        <v>144</v>
      </c>
      <c r="E119" s="37"/>
      <c r="F119" s="190" t="s">
        <v>280</v>
      </c>
      <c r="G119" s="37"/>
      <c r="H119" s="37"/>
      <c r="I119" s="191"/>
      <c r="J119" s="37"/>
      <c r="K119" s="37"/>
      <c r="L119" s="40"/>
      <c r="M119" s="192"/>
      <c r="N119" s="193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144</v>
      </c>
      <c r="AU119" s="18" t="s">
        <v>83</v>
      </c>
    </row>
    <row r="120" spans="1:65" s="13" customFormat="1">
      <c r="B120" s="194"/>
      <c r="C120" s="195"/>
      <c r="D120" s="196" t="s">
        <v>146</v>
      </c>
      <c r="E120" s="197" t="s">
        <v>19</v>
      </c>
      <c r="F120" s="198" t="s">
        <v>273</v>
      </c>
      <c r="G120" s="195"/>
      <c r="H120" s="197" t="s">
        <v>19</v>
      </c>
      <c r="I120" s="199"/>
      <c r="J120" s="195"/>
      <c r="K120" s="195"/>
      <c r="L120" s="200"/>
      <c r="M120" s="201"/>
      <c r="N120" s="202"/>
      <c r="O120" s="202"/>
      <c r="P120" s="202"/>
      <c r="Q120" s="202"/>
      <c r="R120" s="202"/>
      <c r="S120" s="202"/>
      <c r="T120" s="203"/>
      <c r="AT120" s="204" t="s">
        <v>146</v>
      </c>
      <c r="AU120" s="204" t="s">
        <v>83</v>
      </c>
      <c r="AV120" s="13" t="s">
        <v>80</v>
      </c>
      <c r="AW120" s="13" t="s">
        <v>33</v>
      </c>
      <c r="AX120" s="13" t="s">
        <v>72</v>
      </c>
      <c r="AY120" s="204" t="s">
        <v>135</v>
      </c>
    </row>
    <row r="121" spans="1:65" s="14" customFormat="1">
      <c r="B121" s="205"/>
      <c r="C121" s="206"/>
      <c r="D121" s="196" t="s">
        <v>146</v>
      </c>
      <c r="E121" s="207" t="s">
        <v>19</v>
      </c>
      <c r="F121" s="208" t="s">
        <v>274</v>
      </c>
      <c r="G121" s="206"/>
      <c r="H121" s="209">
        <v>784</v>
      </c>
      <c r="I121" s="210"/>
      <c r="J121" s="206"/>
      <c r="K121" s="206"/>
      <c r="L121" s="211"/>
      <c r="M121" s="212"/>
      <c r="N121" s="213"/>
      <c r="O121" s="213"/>
      <c r="P121" s="213"/>
      <c r="Q121" s="213"/>
      <c r="R121" s="213"/>
      <c r="S121" s="213"/>
      <c r="T121" s="214"/>
      <c r="AT121" s="215" t="s">
        <v>146</v>
      </c>
      <c r="AU121" s="215" t="s">
        <v>83</v>
      </c>
      <c r="AV121" s="14" t="s">
        <v>83</v>
      </c>
      <c r="AW121" s="14" t="s">
        <v>33</v>
      </c>
      <c r="AX121" s="14" t="s">
        <v>72</v>
      </c>
      <c r="AY121" s="215" t="s">
        <v>135</v>
      </c>
    </row>
    <row r="122" spans="1:65" s="13" customFormat="1" ht="20">
      <c r="B122" s="194"/>
      <c r="C122" s="195"/>
      <c r="D122" s="196" t="s">
        <v>146</v>
      </c>
      <c r="E122" s="197" t="s">
        <v>19</v>
      </c>
      <c r="F122" s="198" t="s">
        <v>275</v>
      </c>
      <c r="G122" s="195"/>
      <c r="H122" s="197" t="s">
        <v>19</v>
      </c>
      <c r="I122" s="199"/>
      <c r="J122" s="195"/>
      <c r="K122" s="195"/>
      <c r="L122" s="200"/>
      <c r="M122" s="201"/>
      <c r="N122" s="202"/>
      <c r="O122" s="202"/>
      <c r="P122" s="202"/>
      <c r="Q122" s="202"/>
      <c r="R122" s="202"/>
      <c r="S122" s="202"/>
      <c r="T122" s="203"/>
      <c r="AT122" s="204" t="s">
        <v>146</v>
      </c>
      <c r="AU122" s="204" t="s">
        <v>83</v>
      </c>
      <c r="AV122" s="13" t="s">
        <v>80</v>
      </c>
      <c r="AW122" s="13" t="s">
        <v>33</v>
      </c>
      <c r="AX122" s="13" t="s">
        <v>72</v>
      </c>
      <c r="AY122" s="204" t="s">
        <v>135</v>
      </c>
    </row>
    <row r="123" spans="1:65" s="14" customFormat="1">
      <c r="B123" s="205"/>
      <c r="C123" s="206"/>
      <c r="D123" s="196" t="s">
        <v>146</v>
      </c>
      <c r="E123" s="207" t="s">
        <v>19</v>
      </c>
      <c r="F123" s="208" t="s">
        <v>276</v>
      </c>
      <c r="G123" s="206"/>
      <c r="H123" s="209">
        <v>16.600000000000001</v>
      </c>
      <c r="I123" s="210"/>
      <c r="J123" s="206"/>
      <c r="K123" s="206"/>
      <c r="L123" s="211"/>
      <c r="M123" s="212"/>
      <c r="N123" s="213"/>
      <c r="O123" s="213"/>
      <c r="P123" s="213"/>
      <c r="Q123" s="213"/>
      <c r="R123" s="213"/>
      <c r="S123" s="213"/>
      <c r="T123" s="214"/>
      <c r="AT123" s="215" t="s">
        <v>146</v>
      </c>
      <c r="AU123" s="215" t="s">
        <v>83</v>
      </c>
      <c r="AV123" s="14" t="s">
        <v>83</v>
      </c>
      <c r="AW123" s="14" t="s">
        <v>33</v>
      </c>
      <c r="AX123" s="14" t="s">
        <v>72</v>
      </c>
      <c r="AY123" s="215" t="s">
        <v>135</v>
      </c>
    </row>
    <row r="124" spans="1:65" s="15" customFormat="1">
      <c r="B124" s="216"/>
      <c r="C124" s="217"/>
      <c r="D124" s="196" t="s">
        <v>146</v>
      </c>
      <c r="E124" s="218" t="s">
        <v>19</v>
      </c>
      <c r="F124" s="219" t="s">
        <v>149</v>
      </c>
      <c r="G124" s="217"/>
      <c r="H124" s="220">
        <v>800.6</v>
      </c>
      <c r="I124" s="221"/>
      <c r="J124" s="217"/>
      <c r="K124" s="217"/>
      <c r="L124" s="222"/>
      <c r="M124" s="223"/>
      <c r="N124" s="224"/>
      <c r="O124" s="224"/>
      <c r="P124" s="224"/>
      <c r="Q124" s="224"/>
      <c r="R124" s="224"/>
      <c r="S124" s="224"/>
      <c r="T124" s="225"/>
      <c r="AT124" s="226" t="s">
        <v>146</v>
      </c>
      <c r="AU124" s="226" t="s">
        <v>83</v>
      </c>
      <c r="AV124" s="15" t="s">
        <v>142</v>
      </c>
      <c r="AW124" s="15" t="s">
        <v>33</v>
      </c>
      <c r="AX124" s="15" t="s">
        <v>80</v>
      </c>
      <c r="AY124" s="226" t="s">
        <v>135</v>
      </c>
    </row>
    <row r="125" spans="1:65" s="2" customFormat="1" ht="62.75" customHeight="1">
      <c r="A125" s="35"/>
      <c r="B125" s="36"/>
      <c r="C125" s="176" t="s">
        <v>183</v>
      </c>
      <c r="D125" s="176" t="s">
        <v>137</v>
      </c>
      <c r="E125" s="177" t="s">
        <v>281</v>
      </c>
      <c r="F125" s="178" t="s">
        <v>282</v>
      </c>
      <c r="G125" s="179" t="s">
        <v>152</v>
      </c>
      <c r="H125" s="180">
        <v>784</v>
      </c>
      <c r="I125" s="181"/>
      <c r="J125" s="182">
        <f>ROUND(I125*H125,2)</f>
        <v>0</v>
      </c>
      <c r="K125" s="178" t="s">
        <v>141</v>
      </c>
      <c r="L125" s="40"/>
      <c r="M125" s="183" t="s">
        <v>19</v>
      </c>
      <c r="N125" s="184" t="s">
        <v>43</v>
      </c>
      <c r="O125" s="65"/>
      <c r="P125" s="185">
        <f>O125*H125</f>
        <v>0</v>
      </c>
      <c r="Q125" s="185">
        <v>0</v>
      </c>
      <c r="R125" s="185">
        <f>Q125*H125</f>
        <v>0</v>
      </c>
      <c r="S125" s="185">
        <v>0</v>
      </c>
      <c r="T125" s="186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7" t="s">
        <v>142</v>
      </c>
      <c r="AT125" s="187" t="s">
        <v>137</v>
      </c>
      <c r="AU125" s="187" t="s">
        <v>83</v>
      </c>
      <c r="AY125" s="18" t="s">
        <v>135</v>
      </c>
      <c r="BE125" s="188">
        <f>IF(N125="základní",J125,0)</f>
        <v>0</v>
      </c>
      <c r="BF125" s="188">
        <f>IF(N125="snížená",J125,0)</f>
        <v>0</v>
      </c>
      <c r="BG125" s="188">
        <f>IF(N125="zákl. přenesená",J125,0)</f>
        <v>0</v>
      </c>
      <c r="BH125" s="188">
        <f>IF(N125="sníž. přenesená",J125,0)</f>
        <v>0</v>
      </c>
      <c r="BI125" s="188">
        <f>IF(N125="nulová",J125,0)</f>
        <v>0</v>
      </c>
      <c r="BJ125" s="18" t="s">
        <v>80</v>
      </c>
      <c r="BK125" s="188">
        <f>ROUND(I125*H125,2)</f>
        <v>0</v>
      </c>
      <c r="BL125" s="18" t="s">
        <v>142</v>
      </c>
      <c r="BM125" s="187" t="s">
        <v>283</v>
      </c>
    </row>
    <row r="126" spans="1:65" s="2" customFormat="1">
      <c r="A126" s="35"/>
      <c r="B126" s="36"/>
      <c r="C126" s="37"/>
      <c r="D126" s="189" t="s">
        <v>144</v>
      </c>
      <c r="E126" s="37"/>
      <c r="F126" s="190" t="s">
        <v>284</v>
      </c>
      <c r="G126" s="37"/>
      <c r="H126" s="37"/>
      <c r="I126" s="191"/>
      <c r="J126" s="37"/>
      <c r="K126" s="37"/>
      <c r="L126" s="40"/>
      <c r="M126" s="192"/>
      <c r="N126" s="193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144</v>
      </c>
      <c r="AU126" s="18" t="s">
        <v>83</v>
      </c>
    </row>
    <row r="127" spans="1:65" s="13" customFormat="1">
      <c r="B127" s="194"/>
      <c r="C127" s="195"/>
      <c r="D127" s="196" t="s">
        <v>146</v>
      </c>
      <c r="E127" s="197" t="s">
        <v>19</v>
      </c>
      <c r="F127" s="198" t="s">
        <v>273</v>
      </c>
      <c r="G127" s="195"/>
      <c r="H127" s="197" t="s">
        <v>19</v>
      </c>
      <c r="I127" s="199"/>
      <c r="J127" s="195"/>
      <c r="K127" s="195"/>
      <c r="L127" s="200"/>
      <c r="M127" s="201"/>
      <c r="N127" s="202"/>
      <c r="O127" s="202"/>
      <c r="P127" s="202"/>
      <c r="Q127" s="202"/>
      <c r="R127" s="202"/>
      <c r="S127" s="202"/>
      <c r="T127" s="203"/>
      <c r="AT127" s="204" t="s">
        <v>146</v>
      </c>
      <c r="AU127" s="204" t="s">
        <v>83</v>
      </c>
      <c r="AV127" s="13" t="s">
        <v>80</v>
      </c>
      <c r="AW127" s="13" t="s">
        <v>33</v>
      </c>
      <c r="AX127" s="13" t="s">
        <v>72</v>
      </c>
      <c r="AY127" s="204" t="s">
        <v>135</v>
      </c>
    </row>
    <row r="128" spans="1:65" s="14" customFormat="1">
      <c r="B128" s="205"/>
      <c r="C128" s="206"/>
      <c r="D128" s="196" t="s">
        <v>146</v>
      </c>
      <c r="E128" s="207" t="s">
        <v>19</v>
      </c>
      <c r="F128" s="208" t="s">
        <v>274</v>
      </c>
      <c r="G128" s="206"/>
      <c r="H128" s="209">
        <v>784</v>
      </c>
      <c r="I128" s="210"/>
      <c r="J128" s="206"/>
      <c r="K128" s="206"/>
      <c r="L128" s="211"/>
      <c r="M128" s="212"/>
      <c r="N128" s="213"/>
      <c r="O128" s="213"/>
      <c r="P128" s="213"/>
      <c r="Q128" s="213"/>
      <c r="R128" s="213"/>
      <c r="S128" s="213"/>
      <c r="T128" s="214"/>
      <c r="AT128" s="215" t="s">
        <v>146</v>
      </c>
      <c r="AU128" s="215" t="s">
        <v>83</v>
      </c>
      <c r="AV128" s="14" t="s">
        <v>83</v>
      </c>
      <c r="AW128" s="14" t="s">
        <v>33</v>
      </c>
      <c r="AX128" s="14" t="s">
        <v>72</v>
      </c>
      <c r="AY128" s="215" t="s">
        <v>135</v>
      </c>
    </row>
    <row r="129" spans="1:65" s="15" customFormat="1">
      <c r="B129" s="216"/>
      <c r="C129" s="217"/>
      <c r="D129" s="196" t="s">
        <v>146</v>
      </c>
      <c r="E129" s="218" t="s">
        <v>19</v>
      </c>
      <c r="F129" s="219" t="s">
        <v>149</v>
      </c>
      <c r="G129" s="217"/>
      <c r="H129" s="220">
        <v>784</v>
      </c>
      <c r="I129" s="221"/>
      <c r="J129" s="217"/>
      <c r="K129" s="217"/>
      <c r="L129" s="222"/>
      <c r="M129" s="223"/>
      <c r="N129" s="224"/>
      <c r="O129" s="224"/>
      <c r="P129" s="224"/>
      <c r="Q129" s="224"/>
      <c r="R129" s="224"/>
      <c r="S129" s="224"/>
      <c r="T129" s="225"/>
      <c r="AT129" s="226" t="s">
        <v>146</v>
      </c>
      <c r="AU129" s="226" t="s">
        <v>83</v>
      </c>
      <c r="AV129" s="15" t="s">
        <v>142</v>
      </c>
      <c r="AW129" s="15" t="s">
        <v>33</v>
      </c>
      <c r="AX129" s="15" t="s">
        <v>80</v>
      </c>
      <c r="AY129" s="226" t="s">
        <v>135</v>
      </c>
    </row>
    <row r="130" spans="1:65" s="2" customFormat="1" ht="33" customHeight="1">
      <c r="A130" s="35"/>
      <c r="B130" s="36"/>
      <c r="C130" s="176" t="s">
        <v>189</v>
      </c>
      <c r="D130" s="176" t="s">
        <v>137</v>
      </c>
      <c r="E130" s="177" t="s">
        <v>285</v>
      </c>
      <c r="F130" s="178" t="s">
        <v>286</v>
      </c>
      <c r="G130" s="179" t="s">
        <v>140</v>
      </c>
      <c r="H130" s="180">
        <v>392.5</v>
      </c>
      <c r="I130" s="181"/>
      <c r="J130" s="182">
        <f>ROUND(I130*H130,2)</f>
        <v>0</v>
      </c>
      <c r="K130" s="178" t="s">
        <v>141</v>
      </c>
      <c r="L130" s="40"/>
      <c r="M130" s="183" t="s">
        <v>19</v>
      </c>
      <c r="N130" s="184" t="s">
        <v>43</v>
      </c>
      <c r="O130" s="65"/>
      <c r="P130" s="185">
        <f>O130*H130</f>
        <v>0</v>
      </c>
      <c r="Q130" s="185">
        <v>0</v>
      </c>
      <c r="R130" s="185">
        <f>Q130*H130</f>
        <v>0</v>
      </c>
      <c r="S130" s="185">
        <v>0</v>
      </c>
      <c r="T130" s="186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7" t="s">
        <v>142</v>
      </c>
      <c r="AT130" s="187" t="s">
        <v>137</v>
      </c>
      <c r="AU130" s="187" t="s">
        <v>83</v>
      </c>
      <c r="AY130" s="18" t="s">
        <v>135</v>
      </c>
      <c r="BE130" s="188">
        <f>IF(N130="základní",J130,0)</f>
        <v>0</v>
      </c>
      <c r="BF130" s="188">
        <f>IF(N130="snížená",J130,0)</f>
        <v>0</v>
      </c>
      <c r="BG130" s="188">
        <f>IF(N130="zákl. přenesená",J130,0)</f>
        <v>0</v>
      </c>
      <c r="BH130" s="188">
        <f>IF(N130="sníž. přenesená",J130,0)</f>
        <v>0</v>
      </c>
      <c r="BI130" s="188">
        <f>IF(N130="nulová",J130,0)</f>
        <v>0</v>
      </c>
      <c r="BJ130" s="18" t="s">
        <v>80</v>
      </c>
      <c r="BK130" s="188">
        <f>ROUND(I130*H130,2)</f>
        <v>0</v>
      </c>
      <c r="BL130" s="18" t="s">
        <v>142</v>
      </c>
      <c r="BM130" s="187" t="s">
        <v>287</v>
      </c>
    </row>
    <row r="131" spans="1:65" s="2" customFormat="1">
      <c r="A131" s="35"/>
      <c r="B131" s="36"/>
      <c r="C131" s="37"/>
      <c r="D131" s="189" t="s">
        <v>144</v>
      </c>
      <c r="E131" s="37"/>
      <c r="F131" s="190" t="s">
        <v>288</v>
      </c>
      <c r="G131" s="37"/>
      <c r="H131" s="37"/>
      <c r="I131" s="191"/>
      <c r="J131" s="37"/>
      <c r="K131" s="37"/>
      <c r="L131" s="40"/>
      <c r="M131" s="192"/>
      <c r="N131" s="193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144</v>
      </c>
      <c r="AU131" s="18" t="s">
        <v>83</v>
      </c>
    </row>
    <row r="132" spans="1:65" s="13" customFormat="1">
      <c r="B132" s="194"/>
      <c r="C132" s="195"/>
      <c r="D132" s="196" t="s">
        <v>146</v>
      </c>
      <c r="E132" s="197" t="s">
        <v>19</v>
      </c>
      <c r="F132" s="198" t="s">
        <v>289</v>
      </c>
      <c r="G132" s="195"/>
      <c r="H132" s="197" t="s">
        <v>19</v>
      </c>
      <c r="I132" s="199"/>
      <c r="J132" s="195"/>
      <c r="K132" s="195"/>
      <c r="L132" s="200"/>
      <c r="M132" s="201"/>
      <c r="N132" s="202"/>
      <c r="O132" s="202"/>
      <c r="P132" s="202"/>
      <c r="Q132" s="202"/>
      <c r="R132" s="202"/>
      <c r="S132" s="202"/>
      <c r="T132" s="203"/>
      <c r="AT132" s="204" t="s">
        <v>146</v>
      </c>
      <c r="AU132" s="204" t="s">
        <v>83</v>
      </c>
      <c r="AV132" s="13" t="s">
        <v>80</v>
      </c>
      <c r="AW132" s="13" t="s">
        <v>33</v>
      </c>
      <c r="AX132" s="13" t="s">
        <v>72</v>
      </c>
      <c r="AY132" s="204" t="s">
        <v>135</v>
      </c>
    </row>
    <row r="133" spans="1:65" s="14" customFormat="1">
      <c r="B133" s="205"/>
      <c r="C133" s="206"/>
      <c r="D133" s="196" t="s">
        <v>146</v>
      </c>
      <c r="E133" s="207" t="s">
        <v>19</v>
      </c>
      <c r="F133" s="208" t="s">
        <v>290</v>
      </c>
      <c r="G133" s="206"/>
      <c r="H133" s="209">
        <v>129.80000000000001</v>
      </c>
      <c r="I133" s="210"/>
      <c r="J133" s="206"/>
      <c r="K133" s="206"/>
      <c r="L133" s="211"/>
      <c r="M133" s="212"/>
      <c r="N133" s="213"/>
      <c r="O133" s="213"/>
      <c r="P133" s="213"/>
      <c r="Q133" s="213"/>
      <c r="R133" s="213"/>
      <c r="S133" s="213"/>
      <c r="T133" s="214"/>
      <c r="AT133" s="215" t="s">
        <v>146</v>
      </c>
      <c r="AU133" s="215" t="s">
        <v>83</v>
      </c>
      <c r="AV133" s="14" t="s">
        <v>83</v>
      </c>
      <c r="AW133" s="14" t="s">
        <v>33</v>
      </c>
      <c r="AX133" s="14" t="s">
        <v>72</v>
      </c>
      <c r="AY133" s="215" t="s">
        <v>135</v>
      </c>
    </row>
    <row r="134" spans="1:65" s="13" customFormat="1">
      <c r="B134" s="194"/>
      <c r="C134" s="195"/>
      <c r="D134" s="196" t="s">
        <v>146</v>
      </c>
      <c r="E134" s="197" t="s">
        <v>19</v>
      </c>
      <c r="F134" s="198" t="s">
        <v>291</v>
      </c>
      <c r="G134" s="195"/>
      <c r="H134" s="197" t="s">
        <v>19</v>
      </c>
      <c r="I134" s="199"/>
      <c r="J134" s="195"/>
      <c r="K134" s="195"/>
      <c r="L134" s="200"/>
      <c r="M134" s="201"/>
      <c r="N134" s="202"/>
      <c r="O134" s="202"/>
      <c r="P134" s="202"/>
      <c r="Q134" s="202"/>
      <c r="R134" s="202"/>
      <c r="S134" s="202"/>
      <c r="T134" s="203"/>
      <c r="AT134" s="204" t="s">
        <v>146</v>
      </c>
      <c r="AU134" s="204" t="s">
        <v>83</v>
      </c>
      <c r="AV134" s="13" t="s">
        <v>80</v>
      </c>
      <c r="AW134" s="13" t="s">
        <v>33</v>
      </c>
      <c r="AX134" s="13" t="s">
        <v>72</v>
      </c>
      <c r="AY134" s="204" t="s">
        <v>135</v>
      </c>
    </row>
    <row r="135" spans="1:65" s="14" customFormat="1">
      <c r="B135" s="205"/>
      <c r="C135" s="206"/>
      <c r="D135" s="196" t="s">
        <v>146</v>
      </c>
      <c r="E135" s="207" t="s">
        <v>19</v>
      </c>
      <c r="F135" s="208" t="s">
        <v>292</v>
      </c>
      <c r="G135" s="206"/>
      <c r="H135" s="209">
        <v>262.7</v>
      </c>
      <c r="I135" s="210"/>
      <c r="J135" s="206"/>
      <c r="K135" s="206"/>
      <c r="L135" s="211"/>
      <c r="M135" s="212"/>
      <c r="N135" s="213"/>
      <c r="O135" s="213"/>
      <c r="P135" s="213"/>
      <c r="Q135" s="213"/>
      <c r="R135" s="213"/>
      <c r="S135" s="213"/>
      <c r="T135" s="214"/>
      <c r="AT135" s="215" t="s">
        <v>146</v>
      </c>
      <c r="AU135" s="215" t="s">
        <v>83</v>
      </c>
      <c r="AV135" s="14" t="s">
        <v>83</v>
      </c>
      <c r="AW135" s="14" t="s">
        <v>33</v>
      </c>
      <c r="AX135" s="14" t="s">
        <v>72</v>
      </c>
      <c r="AY135" s="215" t="s">
        <v>135</v>
      </c>
    </row>
    <row r="136" spans="1:65" s="15" customFormat="1">
      <c r="B136" s="216"/>
      <c r="C136" s="217"/>
      <c r="D136" s="196" t="s">
        <v>146</v>
      </c>
      <c r="E136" s="218" t="s">
        <v>19</v>
      </c>
      <c r="F136" s="219" t="s">
        <v>149</v>
      </c>
      <c r="G136" s="217"/>
      <c r="H136" s="220">
        <v>392.5</v>
      </c>
      <c r="I136" s="221"/>
      <c r="J136" s="217"/>
      <c r="K136" s="217"/>
      <c r="L136" s="222"/>
      <c r="M136" s="223"/>
      <c r="N136" s="224"/>
      <c r="O136" s="224"/>
      <c r="P136" s="224"/>
      <c r="Q136" s="224"/>
      <c r="R136" s="224"/>
      <c r="S136" s="224"/>
      <c r="T136" s="225"/>
      <c r="AT136" s="226" t="s">
        <v>146</v>
      </c>
      <c r="AU136" s="226" t="s">
        <v>83</v>
      </c>
      <c r="AV136" s="15" t="s">
        <v>142</v>
      </c>
      <c r="AW136" s="15" t="s">
        <v>33</v>
      </c>
      <c r="AX136" s="15" t="s">
        <v>80</v>
      </c>
      <c r="AY136" s="226" t="s">
        <v>135</v>
      </c>
    </row>
    <row r="137" spans="1:65" s="2" customFormat="1" ht="37.75" customHeight="1">
      <c r="A137" s="35"/>
      <c r="B137" s="36"/>
      <c r="C137" s="176" t="s">
        <v>196</v>
      </c>
      <c r="D137" s="176" t="s">
        <v>137</v>
      </c>
      <c r="E137" s="177" t="s">
        <v>293</v>
      </c>
      <c r="F137" s="178" t="s">
        <v>294</v>
      </c>
      <c r="G137" s="179" t="s">
        <v>140</v>
      </c>
      <c r="H137" s="180">
        <v>855</v>
      </c>
      <c r="I137" s="181"/>
      <c r="J137" s="182">
        <f>ROUND(I137*H137,2)</f>
        <v>0</v>
      </c>
      <c r="K137" s="178" t="s">
        <v>141</v>
      </c>
      <c r="L137" s="40"/>
      <c r="M137" s="183" t="s">
        <v>19</v>
      </c>
      <c r="N137" s="184" t="s">
        <v>43</v>
      </c>
      <c r="O137" s="65"/>
      <c r="P137" s="185">
        <f>O137*H137</f>
        <v>0</v>
      </c>
      <c r="Q137" s="185">
        <v>0</v>
      </c>
      <c r="R137" s="185">
        <f>Q137*H137</f>
        <v>0</v>
      </c>
      <c r="S137" s="185">
        <v>0</v>
      </c>
      <c r="T137" s="186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7" t="s">
        <v>142</v>
      </c>
      <c r="AT137" s="187" t="s">
        <v>137</v>
      </c>
      <c r="AU137" s="187" t="s">
        <v>83</v>
      </c>
      <c r="AY137" s="18" t="s">
        <v>135</v>
      </c>
      <c r="BE137" s="188">
        <f>IF(N137="základní",J137,0)</f>
        <v>0</v>
      </c>
      <c r="BF137" s="188">
        <f>IF(N137="snížená",J137,0)</f>
        <v>0</v>
      </c>
      <c r="BG137" s="188">
        <f>IF(N137="zákl. přenesená",J137,0)</f>
        <v>0</v>
      </c>
      <c r="BH137" s="188">
        <f>IF(N137="sníž. přenesená",J137,0)</f>
        <v>0</v>
      </c>
      <c r="BI137" s="188">
        <f>IF(N137="nulová",J137,0)</f>
        <v>0</v>
      </c>
      <c r="BJ137" s="18" t="s">
        <v>80</v>
      </c>
      <c r="BK137" s="188">
        <f>ROUND(I137*H137,2)</f>
        <v>0</v>
      </c>
      <c r="BL137" s="18" t="s">
        <v>142</v>
      </c>
      <c r="BM137" s="187" t="s">
        <v>295</v>
      </c>
    </row>
    <row r="138" spans="1:65" s="2" customFormat="1">
      <c r="A138" s="35"/>
      <c r="B138" s="36"/>
      <c r="C138" s="37"/>
      <c r="D138" s="189" t="s">
        <v>144</v>
      </c>
      <c r="E138" s="37"/>
      <c r="F138" s="190" t="s">
        <v>296</v>
      </c>
      <c r="G138" s="37"/>
      <c r="H138" s="37"/>
      <c r="I138" s="191"/>
      <c r="J138" s="37"/>
      <c r="K138" s="37"/>
      <c r="L138" s="40"/>
      <c r="M138" s="192"/>
      <c r="N138" s="193"/>
      <c r="O138" s="65"/>
      <c r="P138" s="65"/>
      <c r="Q138" s="65"/>
      <c r="R138" s="65"/>
      <c r="S138" s="65"/>
      <c r="T138" s="66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144</v>
      </c>
      <c r="AU138" s="18" t="s">
        <v>83</v>
      </c>
    </row>
    <row r="139" spans="1:65" s="13" customFormat="1">
      <c r="B139" s="194"/>
      <c r="C139" s="195"/>
      <c r="D139" s="196" t="s">
        <v>146</v>
      </c>
      <c r="E139" s="197" t="s">
        <v>19</v>
      </c>
      <c r="F139" s="198" t="s">
        <v>297</v>
      </c>
      <c r="G139" s="195"/>
      <c r="H139" s="197" t="s">
        <v>19</v>
      </c>
      <c r="I139" s="199"/>
      <c r="J139" s="195"/>
      <c r="K139" s="195"/>
      <c r="L139" s="200"/>
      <c r="M139" s="201"/>
      <c r="N139" s="202"/>
      <c r="O139" s="202"/>
      <c r="P139" s="202"/>
      <c r="Q139" s="202"/>
      <c r="R139" s="202"/>
      <c r="S139" s="202"/>
      <c r="T139" s="203"/>
      <c r="AT139" s="204" t="s">
        <v>146</v>
      </c>
      <c r="AU139" s="204" t="s">
        <v>83</v>
      </c>
      <c r="AV139" s="13" t="s">
        <v>80</v>
      </c>
      <c r="AW139" s="13" t="s">
        <v>33</v>
      </c>
      <c r="AX139" s="13" t="s">
        <v>72</v>
      </c>
      <c r="AY139" s="204" t="s">
        <v>135</v>
      </c>
    </row>
    <row r="140" spans="1:65" s="14" customFormat="1">
      <c r="B140" s="205"/>
      <c r="C140" s="206"/>
      <c r="D140" s="196" t="s">
        <v>146</v>
      </c>
      <c r="E140" s="207" t="s">
        <v>19</v>
      </c>
      <c r="F140" s="208" t="s">
        <v>298</v>
      </c>
      <c r="G140" s="206"/>
      <c r="H140" s="209">
        <v>855</v>
      </c>
      <c r="I140" s="210"/>
      <c r="J140" s="206"/>
      <c r="K140" s="206"/>
      <c r="L140" s="211"/>
      <c r="M140" s="212"/>
      <c r="N140" s="213"/>
      <c r="O140" s="213"/>
      <c r="P140" s="213"/>
      <c r="Q140" s="213"/>
      <c r="R140" s="213"/>
      <c r="S140" s="213"/>
      <c r="T140" s="214"/>
      <c r="AT140" s="215" t="s">
        <v>146</v>
      </c>
      <c r="AU140" s="215" t="s">
        <v>83</v>
      </c>
      <c r="AV140" s="14" t="s">
        <v>83</v>
      </c>
      <c r="AW140" s="14" t="s">
        <v>33</v>
      </c>
      <c r="AX140" s="14" t="s">
        <v>72</v>
      </c>
      <c r="AY140" s="215" t="s">
        <v>135</v>
      </c>
    </row>
    <row r="141" spans="1:65" s="15" customFormat="1">
      <c r="B141" s="216"/>
      <c r="C141" s="217"/>
      <c r="D141" s="196" t="s">
        <v>146</v>
      </c>
      <c r="E141" s="218" t="s">
        <v>19</v>
      </c>
      <c r="F141" s="219" t="s">
        <v>149</v>
      </c>
      <c r="G141" s="217"/>
      <c r="H141" s="220">
        <v>855</v>
      </c>
      <c r="I141" s="221"/>
      <c r="J141" s="217"/>
      <c r="K141" s="217"/>
      <c r="L141" s="222"/>
      <c r="M141" s="223"/>
      <c r="N141" s="224"/>
      <c r="O141" s="224"/>
      <c r="P141" s="224"/>
      <c r="Q141" s="224"/>
      <c r="R141" s="224"/>
      <c r="S141" s="224"/>
      <c r="T141" s="225"/>
      <c r="AT141" s="226" t="s">
        <v>146</v>
      </c>
      <c r="AU141" s="226" t="s">
        <v>83</v>
      </c>
      <c r="AV141" s="15" t="s">
        <v>142</v>
      </c>
      <c r="AW141" s="15" t="s">
        <v>33</v>
      </c>
      <c r="AX141" s="15" t="s">
        <v>80</v>
      </c>
      <c r="AY141" s="226" t="s">
        <v>135</v>
      </c>
    </row>
    <row r="142" spans="1:65" s="2" customFormat="1" ht="37.75" customHeight="1">
      <c r="A142" s="35"/>
      <c r="B142" s="36"/>
      <c r="C142" s="176" t="s">
        <v>203</v>
      </c>
      <c r="D142" s="176" t="s">
        <v>137</v>
      </c>
      <c r="E142" s="177" t="s">
        <v>184</v>
      </c>
      <c r="F142" s="178" t="s">
        <v>185</v>
      </c>
      <c r="G142" s="179" t="s">
        <v>152</v>
      </c>
      <c r="H142" s="180">
        <v>267</v>
      </c>
      <c r="I142" s="181"/>
      <c r="J142" s="182">
        <f>ROUND(I142*H142,2)</f>
        <v>0</v>
      </c>
      <c r="K142" s="178" t="s">
        <v>141</v>
      </c>
      <c r="L142" s="40"/>
      <c r="M142" s="183" t="s">
        <v>19</v>
      </c>
      <c r="N142" s="184" t="s">
        <v>43</v>
      </c>
      <c r="O142" s="65"/>
      <c r="P142" s="185">
        <f>O142*H142</f>
        <v>0</v>
      </c>
      <c r="Q142" s="185">
        <v>0</v>
      </c>
      <c r="R142" s="185">
        <f>Q142*H142</f>
        <v>0</v>
      </c>
      <c r="S142" s="185">
        <v>0</v>
      </c>
      <c r="T142" s="186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7" t="s">
        <v>142</v>
      </c>
      <c r="AT142" s="187" t="s">
        <v>137</v>
      </c>
      <c r="AU142" s="187" t="s">
        <v>83</v>
      </c>
      <c r="AY142" s="18" t="s">
        <v>135</v>
      </c>
      <c r="BE142" s="188">
        <f>IF(N142="základní",J142,0)</f>
        <v>0</v>
      </c>
      <c r="BF142" s="188">
        <f>IF(N142="snížená",J142,0)</f>
        <v>0</v>
      </c>
      <c r="BG142" s="188">
        <f>IF(N142="zákl. přenesená",J142,0)</f>
        <v>0</v>
      </c>
      <c r="BH142" s="188">
        <f>IF(N142="sníž. přenesená",J142,0)</f>
        <v>0</v>
      </c>
      <c r="BI142" s="188">
        <f>IF(N142="nulová",J142,0)</f>
        <v>0</v>
      </c>
      <c r="BJ142" s="18" t="s">
        <v>80</v>
      </c>
      <c r="BK142" s="188">
        <f>ROUND(I142*H142,2)</f>
        <v>0</v>
      </c>
      <c r="BL142" s="18" t="s">
        <v>142</v>
      </c>
      <c r="BM142" s="187" t="s">
        <v>299</v>
      </c>
    </row>
    <row r="143" spans="1:65" s="2" customFormat="1">
      <c r="A143" s="35"/>
      <c r="B143" s="36"/>
      <c r="C143" s="37"/>
      <c r="D143" s="189" t="s">
        <v>144</v>
      </c>
      <c r="E143" s="37"/>
      <c r="F143" s="190" t="s">
        <v>187</v>
      </c>
      <c r="G143" s="37"/>
      <c r="H143" s="37"/>
      <c r="I143" s="191"/>
      <c r="J143" s="37"/>
      <c r="K143" s="37"/>
      <c r="L143" s="40"/>
      <c r="M143" s="192"/>
      <c r="N143" s="193"/>
      <c r="O143" s="65"/>
      <c r="P143" s="65"/>
      <c r="Q143" s="65"/>
      <c r="R143" s="65"/>
      <c r="S143" s="65"/>
      <c r="T143" s="66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144</v>
      </c>
      <c r="AU143" s="18" t="s">
        <v>83</v>
      </c>
    </row>
    <row r="144" spans="1:65" s="13" customFormat="1">
      <c r="B144" s="194"/>
      <c r="C144" s="195"/>
      <c r="D144" s="196" t="s">
        <v>146</v>
      </c>
      <c r="E144" s="197" t="s">
        <v>19</v>
      </c>
      <c r="F144" s="198" t="s">
        <v>272</v>
      </c>
      <c r="G144" s="195"/>
      <c r="H144" s="197" t="s">
        <v>19</v>
      </c>
      <c r="I144" s="199"/>
      <c r="J144" s="195"/>
      <c r="K144" s="195"/>
      <c r="L144" s="200"/>
      <c r="M144" s="201"/>
      <c r="N144" s="202"/>
      <c r="O144" s="202"/>
      <c r="P144" s="202"/>
      <c r="Q144" s="202"/>
      <c r="R144" s="202"/>
      <c r="S144" s="202"/>
      <c r="T144" s="203"/>
      <c r="AT144" s="204" t="s">
        <v>146</v>
      </c>
      <c r="AU144" s="204" t="s">
        <v>83</v>
      </c>
      <c r="AV144" s="13" t="s">
        <v>80</v>
      </c>
      <c r="AW144" s="13" t="s">
        <v>33</v>
      </c>
      <c r="AX144" s="13" t="s">
        <v>72</v>
      </c>
      <c r="AY144" s="204" t="s">
        <v>135</v>
      </c>
    </row>
    <row r="145" spans="1:65" s="14" customFormat="1">
      <c r="B145" s="205"/>
      <c r="C145" s="206"/>
      <c r="D145" s="196" t="s">
        <v>146</v>
      </c>
      <c r="E145" s="207" t="s">
        <v>19</v>
      </c>
      <c r="F145" s="208" t="s">
        <v>270</v>
      </c>
      <c r="G145" s="206"/>
      <c r="H145" s="209">
        <v>267</v>
      </c>
      <c r="I145" s="210"/>
      <c r="J145" s="206"/>
      <c r="K145" s="206"/>
      <c r="L145" s="211"/>
      <c r="M145" s="212"/>
      <c r="N145" s="213"/>
      <c r="O145" s="213"/>
      <c r="P145" s="213"/>
      <c r="Q145" s="213"/>
      <c r="R145" s="213"/>
      <c r="S145" s="213"/>
      <c r="T145" s="214"/>
      <c r="AT145" s="215" t="s">
        <v>146</v>
      </c>
      <c r="AU145" s="215" t="s">
        <v>83</v>
      </c>
      <c r="AV145" s="14" t="s">
        <v>83</v>
      </c>
      <c r="AW145" s="14" t="s">
        <v>33</v>
      </c>
      <c r="AX145" s="14" t="s">
        <v>72</v>
      </c>
      <c r="AY145" s="215" t="s">
        <v>135</v>
      </c>
    </row>
    <row r="146" spans="1:65" s="15" customFormat="1">
      <c r="B146" s="216"/>
      <c r="C146" s="217"/>
      <c r="D146" s="196" t="s">
        <v>146</v>
      </c>
      <c r="E146" s="218" t="s">
        <v>19</v>
      </c>
      <c r="F146" s="219" t="s">
        <v>149</v>
      </c>
      <c r="G146" s="217"/>
      <c r="H146" s="220">
        <v>267</v>
      </c>
      <c r="I146" s="221"/>
      <c r="J146" s="217"/>
      <c r="K146" s="217"/>
      <c r="L146" s="222"/>
      <c r="M146" s="223"/>
      <c r="N146" s="224"/>
      <c r="O146" s="224"/>
      <c r="P146" s="224"/>
      <c r="Q146" s="224"/>
      <c r="R146" s="224"/>
      <c r="S146" s="224"/>
      <c r="T146" s="225"/>
      <c r="AT146" s="226" t="s">
        <v>146</v>
      </c>
      <c r="AU146" s="226" t="s">
        <v>83</v>
      </c>
      <c r="AV146" s="15" t="s">
        <v>142</v>
      </c>
      <c r="AW146" s="15" t="s">
        <v>33</v>
      </c>
      <c r="AX146" s="15" t="s">
        <v>80</v>
      </c>
      <c r="AY146" s="226" t="s">
        <v>135</v>
      </c>
    </row>
    <row r="147" spans="1:65" s="2" customFormat="1" ht="37.75" customHeight="1">
      <c r="A147" s="35"/>
      <c r="B147" s="36"/>
      <c r="C147" s="176" t="s">
        <v>209</v>
      </c>
      <c r="D147" s="176" t="s">
        <v>137</v>
      </c>
      <c r="E147" s="177" t="s">
        <v>300</v>
      </c>
      <c r="F147" s="178" t="s">
        <v>301</v>
      </c>
      <c r="G147" s="179" t="s">
        <v>140</v>
      </c>
      <c r="H147" s="180">
        <v>110.7</v>
      </c>
      <c r="I147" s="181"/>
      <c r="J147" s="182">
        <f>ROUND(I147*H147,2)</f>
        <v>0</v>
      </c>
      <c r="K147" s="178" t="s">
        <v>141</v>
      </c>
      <c r="L147" s="40"/>
      <c r="M147" s="183" t="s">
        <v>19</v>
      </c>
      <c r="N147" s="184" t="s">
        <v>43</v>
      </c>
      <c r="O147" s="65"/>
      <c r="P147" s="185">
        <f>O147*H147</f>
        <v>0</v>
      </c>
      <c r="Q147" s="185">
        <v>0</v>
      </c>
      <c r="R147" s="185">
        <f>Q147*H147</f>
        <v>0</v>
      </c>
      <c r="S147" s="185">
        <v>0</v>
      </c>
      <c r="T147" s="186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7" t="s">
        <v>142</v>
      </c>
      <c r="AT147" s="187" t="s">
        <v>137</v>
      </c>
      <c r="AU147" s="187" t="s">
        <v>83</v>
      </c>
      <c r="AY147" s="18" t="s">
        <v>135</v>
      </c>
      <c r="BE147" s="188">
        <f>IF(N147="základní",J147,0)</f>
        <v>0</v>
      </c>
      <c r="BF147" s="188">
        <f>IF(N147="snížená",J147,0)</f>
        <v>0</v>
      </c>
      <c r="BG147" s="188">
        <f>IF(N147="zákl. přenesená",J147,0)</f>
        <v>0</v>
      </c>
      <c r="BH147" s="188">
        <f>IF(N147="sníž. přenesená",J147,0)</f>
        <v>0</v>
      </c>
      <c r="BI147" s="188">
        <f>IF(N147="nulová",J147,0)</f>
        <v>0</v>
      </c>
      <c r="BJ147" s="18" t="s">
        <v>80</v>
      </c>
      <c r="BK147" s="188">
        <f>ROUND(I147*H147,2)</f>
        <v>0</v>
      </c>
      <c r="BL147" s="18" t="s">
        <v>142</v>
      </c>
      <c r="BM147" s="187" t="s">
        <v>302</v>
      </c>
    </row>
    <row r="148" spans="1:65" s="2" customFormat="1">
      <c r="A148" s="35"/>
      <c r="B148" s="36"/>
      <c r="C148" s="37"/>
      <c r="D148" s="189" t="s">
        <v>144</v>
      </c>
      <c r="E148" s="37"/>
      <c r="F148" s="190" t="s">
        <v>303</v>
      </c>
      <c r="G148" s="37"/>
      <c r="H148" s="37"/>
      <c r="I148" s="191"/>
      <c r="J148" s="37"/>
      <c r="K148" s="37"/>
      <c r="L148" s="40"/>
      <c r="M148" s="192"/>
      <c r="N148" s="193"/>
      <c r="O148" s="65"/>
      <c r="P148" s="65"/>
      <c r="Q148" s="65"/>
      <c r="R148" s="65"/>
      <c r="S148" s="65"/>
      <c r="T148" s="66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144</v>
      </c>
      <c r="AU148" s="18" t="s">
        <v>83</v>
      </c>
    </row>
    <row r="149" spans="1:65" s="13" customFormat="1">
      <c r="B149" s="194"/>
      <c r="C149" s="195"/>
      <c r="D149" s="196" t="s">
        <v>146</v>
      </c>
      <c r="E149" s="197" t="s">
        <v>19</v>
      </c>
      <c r="F149" s="198" t="s">
        <v>304</v>
      </c>
      <c r="G149" s="195"/>
      <c r="H149" s="197" t="s">
        <v>19</v>
      </c>
      <c r="I149" s="199"/>
      <c r="J149" s="195"/>
      <c r="K149" s="195"/>
      <c r="L149" s="200"/>
      <c r="M149" s="201"/>
      <c r="N149" s="202"/>
      <c r="O149" s="202"/>
      <c r="P149" s="202"/>
      <c r="Q149" s="202"/>
      <c r="R149" s="202"/>
      <c r="S149" s="202"/>
      <c r="T149" s="203"/>
      <c r="AT149" s="204" t="s">
        <v>146</v>
      </c>
      <c r="AU149" s="204" t="s">
        <v>83</v>
      </c>
      <c r="AV149" s="13" t="s">
        <v>80</v>
      </c>
      <c r="AW149" s="13" t="s">
        <v>33</v>
      </c>
      <c r="AX149" s="13" t="s">
        <v>72</v>
      </c>
      <c r="AY149" s="204" t="s">
        <v>135</v>
      </c>
    </row>
    <row r="150" spans="1:65" s="14" customFormat="1">
      <c r="B150" s="205"/>
      <c r="C150" s="206"/>
      <c r="D150" s="196" t="s">
        <v>146</v>
      </c>
      <c r="E150" s="207" t="s">
        <v>19</v>
      </c>
      <c r="F150" s="208" t="s">
        <v>305</v>
      </c>
      <c r="G150" s="206"/>
      <c r="H150" s="209">
        <v>110.7</v>
      </c>
      <c r="I150" s="210"/>
      <c r="J150" s="206"/>
      <c r="K150" s="206"/>
      <c r="L150" s="211"/>
      <c r="M150" s="212"/>
      <c r="N150" s="213"/>
      <c r="O150" s="213"/>
      <c r="P150" s="213"/>
      <c r="Q150" s="213"/>
      <c r="R150" s="213"/>
      <c r="S150" s="213"/>
      <c r="T150" s="214"/>
      <c r="AT150" s="215" t="s">
        <v>146</v>
      </c>
      <c r="AU150" s="215" t="s">
        <v>83</v>
      </c>
      <c r="AV150" s="14" t="s">
        <v>83</v>
      </c>
      <c r="AW150" s="14" t="s">
        <v>33</v>
      </c>
      <c r="AX150" s="14" t="s">
        <v>72</v>
      </c>
      <c r="AY150" s="215" t="s">
        <v>135</v>
      </c>
    </row>
    <row r="151" spans="1:65" s="15" customFormat="1">
      <c r="B151" s="216"/>
      <c r="C151" s="217"/>
      <c r="D151" s="196" t="s">
        <v>146</v>
      </c>
      <c r="E151" s="218" t="s">
        <v>19</v>
      </c>
      <c r="F151" s="219" t="s">
        <v>149</v>
      </c>
      <c r="G151" s="217"/>
      <c r="H151" s="220">
        <v>110.7</v>
      </c>
      <c r="I151" s="221"/>
      <c r="J151" s="217"/>
      <c r="K151" s="217"/>
      <c r="L151" s="222"/>
      <c r="M151" s="223"/>
      <c r="N151" s="224"/>
      <c r="O151" s="224"/>
      <c r="P151" s="224"/>
      <c r="Q151" s="224"/>
      <c r="R151" s="224"/>
      <c r="S151" s="224"/>
      <c r="T151" s="225"/>
      <c r="AT151" s="226" t="s">
        <v>146</v>
      </c>
      <c r="AU151" s="226" t="s">
        <v>83</v>
      </c>
      <c r="AV151" s="15" t="s">
        <v>142</v>
      </c>
      <c r="AW151" s="15" t="s">
        <v>33</v>
      </c>
      <c r="AX151" s="15" t="s">
        <v>80</v>
      </c>
      <c r="AY151" s="226" t="s">
        <v>135</v>
      </c>
    </row>
    <row r="152" spans="1:65" s="2" customFormat="1" ht="37.75" customHeight="1">
      <c r="A152" s="35"/>
      <c r="B152" s="36"/>
      <c r="C152" s="176" t="s">
        <v>215</v>
      </c>
      <c r="D152" s="176" t="s">
        <v>137</v>
      </c>
      <c r="E152" s="177" t="s">
        <v>306</v>
      </c>
      <c r="F152" s="178" t="s">
        <v>307</v>
      </c>
      <c r="G152" s="179" t="s">
        <v>140</v>
      </c>
      <c r="H152" s="180">
        <v>110.7</v>
      </c>
      <c r="I152" s="181"/>
      <c r="J152" s="182">
        <f>ROUND(I152*H152,2)</f>
        <v>0</v>
      </c>
      <c r="K152" s="178" t="s">
        <v>141</v>
      </c>
      <c r="L152" s="40"/>
      <c r="M152" s="183" t="s">
        <v>19</v>
      </c>
      <c r="N152" s="184" t="s">
        <v>43</v>
      </c>
      <c r="O152" s="65"/>
      <c r="P152" s="185">
        <f>O152*H152</f>
        <v>0</v>
      </c>
      <c r="Q152" s="185">
        <v>8.0000000000000007E-5</v>
      </c>
      <c r="R152" s="185">
        <f>Q152*H152</f>
        <v>8.856000000000001E-3</v>
      </c>
      <c r="S152" s="185">
        <v>0</v>
      </c>
      <c r="T152" s="186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7" t="s">
        <v>142</v>
      </c>
      <c r="AT152" s="187" t="s">
        <v>137</v>
      </c>
      <c r="AU152" s="187" t="s">
        <v>83</v>
      </c>
      <c r="AY152" s="18" t="s">
        <v>135</v>
      </c>
      <c r="BE152" s="188">
        <f>IF(N152="základní",J152,0)</f>
        <v>0</v>
      </c>
      <c r="BF152" s="188">
        <f>IF(N152="snížená",J152,0)</f>
        <v>0</v>
      </c>
      <c r="BG152" s="188">
        <f>IF(N152="zákl. přenesená",J152,0)</f>
        <v>0</v>
      </c>
      <c r="BH152" s="188">
        <f>IF(N152="sníž. přenesená",J152,0)</f>
        <v>0</v>
      </c>
      <c r="BI152" s="188">
        <f>IF(N152="nulová",J152,0)</f>
        <v>0</v>
      </c>
      <c r="BJ152" s="18" t="s">
        <v>80</v>
      </c>
      <c r="BK152" s="188">
        <f>ROUND(I152*H152,2)</f>
        <v>0</v>
      </c>
      <c r="BL152" s="18" t="s">
        <v>142</v>
      </c>
      <c r="BM152" s="187" t="s">
        <v>308</v>
      </c>
    </row>
    <row r="153" spans="1:65" s="2" customFormat="1">
      <c r="A153" s="35"/>
      <c r="B153" s="36"/>
      <c r="C153" s="37"/>
      <c r="D153" s="189" t="s">
        <v>144</v>
      </c>
      <c r="E153" s="37"/>
      <c r="F153" s="190" t="s">
        <v>309</v>
      </c>
      <c r="G153" s="37"/>
      <c r="H153" s="37"/>
      <c r="I153" s="191"/>
      <c r="J153" s="37"/>
      <c r="K153" s="37"/>
      <c r="L153" s="40"/>
      <c r="M153" s="192"/>
      <c r="N153" s="193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144</v>
      </c>
      <c r="AU153" s="18" t="s">
        <v>83</v>
      </c>
    </row>
    <row r="154" spans="1:65" s="13" customFormat="1">
      <c r="B154" s="194"/>
      <c r="C154" s="195"/>
      <c r="D154" s="196" t="s">
        <v>146</v>
      </c>
      <c r="E154" s="197" t="s">
        <v>19</v>
      </c>
      <c r="F154" s="198" t="s">
        <v>310</v>
      </c>
      <c r="G154" s="195"/>
      <c r="H154" s="197" t="s">
        <v>19</v>
      </c>
      <c r="I154" s="199"/>
      <c r="J154" s="195"/>
      <c r="K154" s="195"/>
      <c r="L154" s="200"/>
      <c r="M154" s="201"/>
      <c r="N154" s="202"/>
      <c r="O154" s="202"/>
      <c r="P154" s="202"/>
      <c r="Q154" s="202"/>
      <c r="R154" s="202"/>
      <c r="S154" s="202"/>
      <c r="T154" s="203"/>
      <c r="AT154" s="204" t="s">
        <v>146</v>
      </c>
      <c r="AU154" s="204" t="s">
        <v>83</v>
      </c>
      <c r="AV154" s="13" t="s">
        <v>80</v>
      </c>
      <c r="AW154" s="13" t="s">
        <v>33</v>
      </c>
      <c r="AX154" s="13" t="s">
        <v>72</v>
      </c>
      <c r="AY154" s="204" t="s">
        <v>135</v>
      </c>
    </row>
    <row r="155" spans="1:65" s="14" customFormat="1">
      <c r="B155" s="205"/>
      <c r="C155" s="206"/>
      <c r="D155" s="196" t="s">
        <v>146</v>
      </c>
      <c r="E155" s="207" t="s">
        <v>19</v>
      </c>
      <c r="F155" s="208" t="s">
        <v>305</v>
      </c>
      <c r="G155" s="206"/>
      <c r="H155" s="209">
        <v>110.7</v>
      </c>
      <c r="I155" s="210"/>
      <c r="J155" s="206"/>
      <c r="K155" s="206"/>
      <c r="L155" s="211"/>
      <c r="M155" s="212"/>
      <c r="N155" s="213"/>
      <c r="O155" s="213"/>
      <c r="P155" s="213"/>
      <c r="Q155" s="213"/>
      <c r="R155" s="213"/>
      <c r="S155" s="213"/>
      <c r="T155" s="214"/>
      <c r="AT155" s="215" t="s">
        <v>146</v>
      </c>
      <c r="AU155" s="215" t="s">
        <v>83</v>
      </c>
      <c r="AV155" s="14" t="s">
        <v>83</v>
      </c>
      <c r="AW155" s="14" t="s">
        <v>33</v>
      </c>
      <c r="AX155" s="14" t="s">
        <v>72</v>
      </c>
      <c r="AY155" s="215" t="s">
        <v>135</v>
      </c>
    </row>
    <row r="156" spans="1:65" s="15" customFormat="1">
      <c r="B156" s="216"/>
      <c r="C156" s="217"/>
      <c r="D156" s="196" t="s">
        <v>146</v>
      </c>
      <c r="E156" s="218" t="s">
        <v>19</v>
      </c>
      <c r="F156" s="219" t="s">
        <v>149</v>
      </c>
      <c r="G156" s="217"/>
      <c r="H156" s="220">
        <v>110.7</v>
      </c>
      <c r="I156" s="221"/>
      <c r="J156" s="217"/>
      <c r="K156" s="217"/>
      <c r="L156" s="222"/>
      <c r="M156" s="223"/>
      <c r="N156" s="224"/>
      <c r="O156" s="224"/>
      <c r="P156" s="224"/>
      <c r="Q156" s="224"/>
      <c r="R156" s="224"/>
      <c r="S156" s="224"/>
      <c r="T156" s="225"/>
      <c r="AT156" s="226" t="s">
        <v>146</v>
      </c>
      <c r="AU156" s="226" t="s">
        <v>83</v>
      </c>
      <c r="AV156" s="15" t="s">
        <v>142</v>
      </c>
      <c r="AW156" s="15" t="s">
        <v>33</v>
      </c>
      <c r="AX156" s="15" t="s">
        <v>80</v>
      </c>
      <c r="AY156" s="226" t="s">
        <v>135</v>
      </c>
    </row>
    <row r="157" spans="1:65" s="2" customFormat="1" ht="16.5" customHeight="1">
      <c r="A157" s="35"/>
      <c r="B157" s="36"/>
      <c r="C157" s="227" t="s">
        <v>222</v>
      </c>
      <c r="D157" s="227" t="s">
        <v>210</v>
      </c>
      <c r="E157" s="228" t="s">
        <v>311</v>
      </c>
      <c r="F157" s="229" t="s">
        <v>312</v>
      </c>
      <c r="G157" s="230" t="s">
        <v>213</v>
      </c>
      <c r="H157" s="231">
        <v>110.7</v>
      </c>
      <c r="I157" s="232"/>
      <c r="J157" s="233">
        <f>ROUND(I157*H157,2)</f>
        <v>0</v>
      </c>
      <c r="K157" s="229" t="s">
        <v>141</v>
      </c>
      <c r="L157" s="234"/>
      <c r="M157" s="235" t="s">
        <v>19</v>
      </c>
      <c r="N157" s="236" t="s">
        <v>43</v>
      </c>
      <c r="O157" s="65"/>
      <c r="P157" s="185">
        <f>O157*H157</f>
        <v>0</v>
      </c>
      <c r="Q157" s="185">
        <v>1E-3</v>
      </c>
      <c r="R157" s="185">
        <f>Q157*H157</f>
        <v>0.11070000000000001</v>
      </c>
      <c r="S157" s="185">
        <v>0</v>
      </c>
      <c r="T157" s="186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87" t="s">
        <v>189</v>
      </c>
      <c r="AT157" s="187" t="s">
        <v>210</v>
      </c>
      <c r="AU157" s="187" t="s">
        <v>83</v>
      </c>
      <c r="AY157" s="18" t="s">
        <v>135</v>
      </c>
      <c r="BE157" s="188">
        <f>IF(N157="základní",J157,0)</f>
        <v>0</v>
      </c>
      <c r="BF157" s="188">
        <f>IF(N157="snížená",J157,0)</f>
        <v>0</v>
      </c>
      <c r="BG157" s="188">
        <f>IF(N157="zákl. přenesená",J157,0)</f>
        <v>0</v>
      </c>
      <c r="BH157" s="188">
        <f>IF(N157="sníž. přenesená",J157,0)</f>
        <v>0</v>
      </c>
      <c r="BI157" s="188">
        <f>IF(N157="nulová",J157,0)</f>
        <v>0</v>
      </c>
      <c r="BJ157" s="18" t="s">
        <v>80</v>
      </c>
      <c r="BK157" s="188">
        <f>ROUND(I157*H157,2)</f>
        <v>0</v>
      </c>
      <c r="BL157" s="18" t="s">
        <v>142</v>
      </c>
      <c r="BM157" s="187" t="s">
        <v>313</v>
      </c>
    </row>
    <row r="158" spans="1:65" s="2" customFormat="1" ht="16.5" customHeight="1">
      <c r="A158" s="35"/>
      <c r="B158" s="36"/>
      <c r="C158" s="227" t="s">
        <v>233</v>
      </c>
      <c r="D158" s="227" t="s">
        <v>210</v>
      </c>
      <c r="E158" s="228" t="s">
        <v>314</v>
      </c>
      <c r="F158" s="229" t="s">
        <v>315</v>
      </c>
      <c r="G158" s="230" t="s">
        <v>140</v>
      </c>
      <c r="H158" s="231">
        <v>110.7</v>
      </c>
      <c r="I158" s="232"/>
      <c r="J158" s="233">
        <f>ROUND(I158*H158,2)</f>
        <v>0</v>
      </c>
      <c r="K158" s="229" t="s">
        <v>141</v>
      </c>
      <c r="L158" s="234"/>
      <c r="M158" s="235" t="s">
        <v>19</v>
      </c>
      <c r="N158" s="236" t="s">
        <v>43</v>
      </c>
      <c r="O158" s="65"/>
      <c r="P158" s="185">
        <f>O158*H158</f>
        <v>0</v>
      </c>
      <c r="Q158" s="185">
        <v>5.0000000000000001E-4</v>
      </c>
      <c r="R158" s="185">
        <f>Q158*H158</f>
        <v>5.5350000000000003E-2</v>
      </c>
      <c r="S158" s="185">
        <v>0</v>
      </c>
      <c r="T158" s="186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87" t="s">
        <v>189</v>
      </c>
      <c r="AT158" s="187" t="s">
        <v>210</v>
      </c>
      <c r="AU158" s="187" t="s">
        <v>83</v>
      </c>
      <c r="AY158" s="18" t="s">
        <v>135</v>
      </c>
      <c r="BE158" s="188">
        <f>IF(N158="základní",J158,0)</f>
        <v>0</v>
      </c>
      <c r="BF158" s="188">
        <f>IF(N158="snížená",J158,0)</f>
        <v>0</v>
      </c>
      <c r="BG158" s="188">
        <f>IF(N158="zákl. přenesená",J158,0)</f>
        <v>0</v>
      </c>
      <c r="BH158" s="188">
        <f>IF(N158="sníž. přenesená",J158,0)</f>
        <v>0</v>
      </c>
      <c r="BI158" s="188">
        <f>IF(N158="nulová",J158,0)</f>
        <v>0</v>
      </c>
      <c r="BJ158" s="18" t="s">
        <v>80</v>
      </c>
      <c r="BK158" s="188">
        <f>ROUND(I158*H158,2)</f>
        <v>0</v>
      </c>
      <c r="BL158" s="18" t="s">
        <v>142</v>
      </c>
      <c r="BM158" s="187" t="s">
        <v>316</v>
      </c>
    </row>
    <row r="159" spans="1:65" s="12" customFormat="1" ht="22.75" customHeight="1">
      <c r="B159" s="160"/>
      <c r="C159" s="161"/>
      <c r="D159" s="162" t="s">
        <v>71</v>
      </c>
      <c r="E159" s="174" t="s">
        <v>142</v>
      </c>
      <c r="F159" s="174" t="s">
        <v>317</v>
      </c>
      <c r="G159" s="161"/>
      <c r="H159" s="161"/>
      <c r="I159" s="164"/>
      <c r="J159" s="175">
        <f>BK159</f>
        <v>0</v>
      </c>
      <c r="K159" s="161"/>
      <c r="L159" s="166"/>
      <c r="M159" s="167"/>
      <c r="N159" s="168"/>
      <c r="O159" s="168"/>
      <c r="P159" s="169">
        <f>SUM(P160:P184)</f>
        <v>0</v>
      </c>
      <c r="Q159" s="168"/>
      <c r="R159" s="169">
        <f>SUM(R160:R184)</f>
        <v>449.228184</v>
      </c>
      <c r="S159" s="168"/>
      <c r="T159" s="170">
        <f>SUM(T160:T184)</f>
        <v>0</v>
      </c>
      <c r="AR159" s="171" t="s">
        <v>80</v>
      </c>
      <c r="AT159" s="172" t="s">
        <v>71</v>
      </c>
      <c r="AU159" s="172" t="s">
        <v>80</v>
      </c>
      <c r="AY159" s="171" t="s">
        <v>135</v>
      </c>
      <c r="BK159" s="173">
        <f>SUM(BK160:BK184)</f>
        <v>0</v>
      </c>
    </row>
    <row r="160" spans="1:65" s="2" customFormat="1" ht="33" customHeight="1">
      <c r="A160" s="35"/>
      <c r="B160" s="36"/>
      <c r="C160" s="176" t="s">
        <v>8</v>
      </c>
      <c r="D160" s="176" t="s">
        <v>137</v>
      </c>
      <c r="E160" s="177" t="s">
        <v>318</v>
      </c>
      <c r="F160" s="178" t="s">
        <v>319</v>
      </c>
      <c r="G160" s="179" t="s">
        <v>152</v>
      </c>
      <c r="H160" s="180">
        <v>22.1</v>
      </c>
      <c r="I160" s="181"/>
      <c r="J160" s="182">
        <f>ROUND(I160*H160,2)</f>
        <v>0</v>
      </c>
      <c r="K160" s="178" t="s">
        <v>141</v>
      </c>
      <c r="L160" s="40"/>
      <c r="M160" s="183" t="s">
        <v>19</v>
      </c>
      <c r="N160" s="184" t="s">
        <v>43</v>
      </c>
      <c r="O160" s="65"/>
      <c r="P160" s="185">
        <f>O160*H160</f>
        <v>0</v>
      </c>
      <c r="Q160" s="185">
        <v>1.7535000000000001</v>
      </c>
      <c r="R160" s="185">
        <f>Q160*H160</f>
        <v>38.752350000000007</v>
      </c>
      <c r="S160" s="185">
        <v>0</v>
      </c>
      <c r="T160" s="186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87" t="s">
        <v>142</v>
      </c>
      <c r="AT160" s="187" t="s">
        <v>137</v>
      </c>
      <c r="AU160" s="187" t="s">
        <v>83</v>
      </c>
      <c r="AY160" s="18" t="s">
        <v>135</v>
      </c>
      <c r="BE160" s="188">
        <f>IF(N160="základní",J160,0)</f>
        <v>0</v>
      </c>
      <c r="BF160" s="188">
        <f>IF(N160="snížená",J160,0)</f>
        <v>0</v>
      </c>
      <c r="BG160" s="188">
        <f>IF(N160="zákl. přenesená",J160,0)</f>
        <v>0</v>
      </c>
      <c r="BH160" s="188">
        <f>IF(N160="sníž. přenesená",J160,0)</f>
        <v>0</v>
      </c>
      <c r="BI160" s="188">
        <f>IF(N160="nulová",J160,0)</f>
        <v>0</v>
      </c>
      <c r="BJ160" s="18" t="s">
        <v>80</v>
      </c>
      <c r="BK160" s="188">
        <f>ROUND(I160*H160,2)</f>
        <v>0</v>
      </c>
      <c r="BL160" s="18" t="s">
        <v>142</v>
      </c>
      <c r="BM160" s="187" t="s">
        <v>320</v>
      </c>
    </row>
    <row r="161" spans="1:65" s="2" customFormat="1">
      <c r="A161" s="35"/>
      <c r="B161" s="36"/>
      <c r="C161" s="37"/>
      <c r="D161" s="189" t="s">
        <v>144</v>
      </c>
      <c r="E161" s="37"/>
      <c r="F161" s="190" t="s">
        <v>321</v>
      </c>
      <c r="G161" s="37"/>
      <c r="H161" s="37"/>
      <c r="I161" s="191"/>
      <c r="J161" s="37"/>
      <c r="K161" s="37"/>
      <c r="L161" s="40"/>
      <c r="M161" s="192"/>
      <c r="N161" s="193"/>
      <c r="O161" s="65"/>
      <c r="P161" s="65"/>
      <c r="Q161" s="65"/>
      <c r="R161" s="65"/>
      <c r="S161" s="65"/>
      <c r="T161" s="66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144</v>
      </c>
      <c r="AU161" s="18" t="s">
        <v>83</v>
      </c>
    </row>
    <row r="162" spans="1:65" s="13" customFormat="1">
      <c r="B162" s="194"/>
      <c r="C162" s="195"/>
      <c r="D162" s="196" t="s">
        <v>146</v>
      </c>
      <c r="E162" s="197" t="s">
        <v>19</v>
      </c>
      <c r="F162" s="198" t="s">
        <v>322</v>
      </c>
      <c r="G162" s="195"/>
      <c r="H162" s="197" t="s">
        <v>19</v>
      </c>
      <c r="I162" s="199"/>
      <c r="J162" s="195"/>
      <c r="K162" s="195"/>
      <c r="L162" s="200"/>
      <c r="M162" s="201"/>
      <c r="N162" s="202"/>
      <c r="O162" s="202"/>
      <c r="P162" s="202"/>
      <c r="Q162" s="202"/>
      <c r="R162" s="202"/>
      <c r="S162" s="202"/>
      <c r="T162" s="203"/>
      <c r="AT162" s="204" t="s">
        <v>146</v>
      </c>
      <c r="AU162" s="204" t="s">
        <v>83</v>
      </c>
      <c r="AV162" s="13" t="s">
        <v>80</v>
      </c>
      <c r="AW162" s="13" t="s">
        <v>33</v>
      </c>
      <c r="AX162" s="13" t="s">
        <v>72</v>
      </c>
      <c r="AY162" s="204" t="s">
        <v>135</v>
      </c>
    </row>
    <row r="163" spans="1:65" s="14" customFormat="1">
      <c r="B163" s="205"/>
      <c r="C163" s="206"/>
      <c r="D163" s="196" t="s">
        <v>146</v>
      </c>
      <c r="E163" s="207" t="s">
        <v>19</v>
      </c>
      <c r="F163" s="208" t="s">
        <v>323</v>
      </c>
      <c r="G163" s="206"/>
      <c r="H163" s="209">
        <v>22.1</v>
      </c>
      <c r="I163" s="210"/>
      <c r="J163" s="206"/>
      <c r="K163" s="206"/>
      <c r="L163" s="211"/>
      <c r="M163" s="212"/>
      <c r="N163" s="213"/>
      <c r="O163" s="213"/>
      <c r="P163" s="213"/>
      <c r="Q163" s="213"/>
      <c r="R163" s="213"/>
      <c r="S163" s="213"/>
      <c r="T163" s="214"/>
      <c r="AT163" s="215" t="s">
        <v>146</v>
      </c>
      <c r="AU163" s="215" t="s">
        <v>83</v>
      </c>
      <c r="AV163" s="14" t="s">
        <v>83</v>
      </c>
      <c r="AW163" s="14" t="s">
        <v>33</v>
      </c>
      <c r="AX163" s="14" t="s">
        <v>72</v>
      </c>
      <c r="AY163" s="215" t="s">
        <v>135</v>
      </c>
    </row>
    <row r="164" spans="1:65" s="15" customFormat="1">
      <c r="B164" s="216"/>
      <c r="C164" s="217"/>
      <c r="D164" s="196" t="s">
        <v>146</v>
      </c>
      <c r="E164" s="218" t="s">
        <v>19</v>
      </c>
      <c r="F164" s="219" t="s">
        <v>149</v>
      </c>
      <c r="G164" s="217"/>
      <c r="H164" s="220">
        <v>22.1</v>
      </c>
      <c r="I164" s="221"/>
      <c r="J164" s="217"/>
      <c r="K164" s="217"/>
      <c r="L164" s="222"/>
      <c r="M164" s="223"/>
      <c r="N164" s="224"/>
      <c r="O164" s="224"/>
      <c r="P164" s="224"/>
      <c r="Q164" s="224"/>
      <c r="R164" s="224"/>
      <c r="S164" s="224"/>
      <c r="T164" s="225"/>
      <c r="AT164" s="226" t="s">
        <v>146</v>
      </c>
      <c r="AU164" s="226" t="s">
        <v>83</v>
      </c>
      <c r="AV164" s="15" t="s">
        <v>142</v>
      </c>
      <c r="AW164" s="15" t="s">
        <v>33</v>
      </c>
      <c r="AX164" s="15" t="s">
        <v>80</v>
      </c>
      <c r="AY164" s="226" t="s">
        <v>135</v>
      </c>
    </row>
    <row r="165" spans="1:65" s="2" customFormat="1" ht="37.75" customHeight="1">
      <c r="A165" s="35"/>
      <c r="B165" s="36"/>
      <c r="C165" s="176" t="s">
        <v>324</v>
      </c>
      <c r="D165" s="176" t="s">
        <v>137</v>
      </c>
      <c r="E165" s="177" t="s">
        <v>325</v>
      </c>
      <c r="F165" s="178" t="s">
        <v>326</v>
      </c>
      <c r="G165" s="179" t="s">
        <v>152</v>
      </c>
      <c r="H165" s="180">
        <v>31.5</v>
      </c>
      <c r="I165" s="181"/>
      <c r="J165" s="182">
        <f>ROUND(I165*H165,2)</f>
        <v>0</v>
      </c>
      <c r="K165" s="178" t="s">
        <v>141</v>
      </c>
      <c r="L165" s="40"/>
      <c r="M165" s="183" t="s">
        <v>19</v>
      </c>
      <c r="N165" s="184" t="s">
        <v>43</v>
      </c>
      <c r="O165" s="65"/>
      <c r="P165" s="185">
        <f>O165*H165</f>
        <v>0</v>
      </c>
      <c r="Q165" s="185">
        <v>2.0874999999999999</v>
      </c>
      <c r="R165" s="185">
        <f>Q165*H165</f>
        <v>65.756249999999994</v>
      </c>
      <c r="S165" s="185">
        <v>0</v>
      </c>
      <c r="T165" s="186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87" t="s">
        <v>142</v>
      </c>
      <c r="AT165" s="187" t="s">
        <v>137</v>
      </c>
      <c r="AU165" s="187" t="s">
        <v>83</v>
      </c>
      <c r="AY165" s="18" t="s">
        <v>135</v>
      </c>
      <c r="BE165" s="188">
        <f>IF(N165="základní",J165,0)</f>
        <v>0</v>
      </c>
      <c r="BF165" s="188">
        <f>IF(N165="snížená",J165,0)</f>
        <v>0</v>
      </c>
      <c r="BG165" s="188">
        <f>IF(N165="zákl. přenesená",J165,0)</f>
        <v>0</v>
      </c>
      <c r="BH165" s="188">
        <f>IF(N165="sníž. přenesená",J165,0)</f>
        <v>0</v>
      </c>
      <c r="BI165" s="188">
        <f>IF(N165="nulová",J165,0)</f>
        <v>0</v>
      </c>
      <c r="BJ165" s="18" t="s">
        <v>80</v>
      </c>
      <c r="BK165" s="188">
        <f>ROUND(I165*H165,2)</f>
        <v>0</v>
      </c>
      <c r="BL165" s="18" t="s">
        <v>142</v>
      </c>
      <c r="BM165" s="187" t="s">
        <v>327</v>
      </c>
    </row>
    <row r="166" spans="1:65" s="2" customFormat="1">
      <c r="A166" s="35"/>
      <c r="B166" s="36"/>
      <c r="C166" s="37"/>
      <c r="D166" s="189" t="s">
        <v>144</v>
      </c>
      <c r="E166" s="37"/>
      <c r="F166" s="190" t="s">
        <v>328</v>
      </c>
      <c r="G166" s="37"/>
      <c r="H166" s="37"/>
      <c r="I166" s="191"/>
      <c r="J166" s="37"/>
      <c r="K166" s="37"/>
      <c r="L166" s="40"/>
      <c r="M166" s="192"/>
      <c r="N166" s="193"/>
      <c r="O166" s="65"/>
      <c r="P166" s="65"/>
      <c r="Q166" s="65"/>
      <c r="R166" s="65"/>
      <c r="S166" s="65"/>
      <c r="T166" s="66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8" t="s">
        <v>144</v>
      </c>
      <c r="AU166" s="18" t="s">
        <v>83</v>
      </c>
    </row>
    <row r="167" spans="1:65" s="13" customFormat="1">
      <c r="B167" s="194"/>
      <c r="C167" s="195"/>
      <c r="D167" s="196" t="s">
        <v>146</v>
      </c>
      <c r="E167" s="197" t="s">
        <v>19</v>
      </c>
      <c r="F167" s="198" t="s">
        <v>329</v>
      </c>
      <c r="G167" s="195"/>
      <c r="H167" s="197" t="s">
        <v>19</v>
      </c>
      <c r="I167" s="199"/>
      <c r="J167" s="195"/>
      <c r="K167" s="195"/>
      <c r="L167" s="200"/>
      <c r="M167" s="201"/>
      <c r="N167" s="202"/>
      <c r="O167" s="202"/>
      <c r="P167" s="202"/>
      <c r="Q167" s="202"/>
      <c r="R167" s="202"/>
      <c r="S167" s="202"/>
      <c r="T167" s="203"/>
      <c r="AT167" s="204" t="s">
        <v>146</v>
      </c>
      <c r="AU167" s="204" t="s">
        <v>83</v>
      </c>
      <c r="AV167" s="13" t="s">
        <v>80</v>
      </c>
      <c r="AW167" s="13" t="s">
        <v>33</v>
      </c>
      <c r="AX167" s="13" t="s">
        <v>72</v>
      </c>
      <c r="AY167" s="204" t="s">
        <v>135</v>
      </c>
    </row>
    <row r="168" spans="1:65" s="14" customFormat="1">
      <c r="B168" s="205"/>
      <c r="C168" s="206"/>
      <c r="D168" s="196" t="s">
        <v>146</v>
      </c>
      <c r="E168" s="207" t="s">
        <v>19</v>
      </c>
      <c r="F168" s="208" t="s">
        <v>330</v>
      </c>
      <c r="G168" s="206"/>
      <c r="H168" s="209">
        <v>31.5</v>
      </c>
      <c r="I168" s="210"/>
      <c r="J168" s="206"/>
      <c r="K168" s="206"/>
      <c r="L168" s="211"/>
      <c r="M168" s="212"/>
      <c r="N168" s="213"/>
      <c r="O168" s="213"/>
      <c r="P168" s="213"/>
      <c r="Q168" s="213"/>
      <c r="R168" s="213"/>
      <c r="S168" s="213"/>
      <c r="T168" s="214"/>
      <c r="AT168" s="215" t="s">
        <v>146</v>
      </c>
      <c r="AU168" s="215" t="s">
        <v>83</v>
      </c>
      <c r="AV168" s="14" t="s">
        <v>83</v>
      </c>
      <c r="AW168" s="14" t="s">
        <v>33</v>
      </c>
      <c r="AX168" s="14" t="s">
        <v>72</v>
      </c>
      <c r="AY168" s="215" t="s">
        <v>135</v>
      </c>
    </row>
    <row r="169" spans="1:65" s="15" customFormat="1">
      <c r="B169" s="216"/>
      <c r="C169" s="217"/>
      <c r="D169" s="196" t="s">
        <v>146</v>
      </c>
      <c r="E169" s="218" t="s">
        <v>19</v>
      </c>
      <c r="F169" s="219" t="s">
        <v>149</v>
      </c>
      <c r="G169" s="217"/>
      <c r="H169" s="220">
        <v>31.5</v>
      </c>
      <c r="I169" s="221"/>
      <c r="J169" s="217"/>
      <c r="K169" s="217"/>
      <c r="L169" s="222"/>
      <c r="M169" s="223"/>
      <c r="N169" s="224"/>
      <c r="O169" s="224"/>
      <c r="P169" s="224"/>
      <c r="Q169" s="224"/>
      <c r="R169" s="224"/>
      <c r="S169" s="224"/>
      <c r="T169" s="225"/>
      <c r="AT169" s="226" t="s">
        <v>146</v>
      </c>
      <c r="AU169" s="226" t="s">
        <v>83</v>
      </c>
      <c r="AV169" s="15" t="s">
        <v>142</v>
      </c>
      <c r="AW169" s="15" t="s">
        <v>33</v>
      </c>
      <c r="AX169" s="15" t="s">
        <v>80</v>
      </c>
      <c r="AY169" s="226" t="s">
        <v>135</v>
      </c>
    </row>
    <row r="170" spans="1:65" s="2" customFormat="1" ht="37.75" customHeight="1">
      <c r="A170" s="35"/>
      <c r="B170" s="36"/>
      <c r="C170" s="176" t="s">
        <v>331</v>
      </c>
      <c r="D170" s="176" t="s">
        <v>137</v>
      </c>
      <c r="E170" s="177" t="s">
        <v>332</v>
      </c>
      <c r="F170" s="178" t="s">
        <v>333</v>
      </c>
      <c r="G170" s="179" t="s">
        <v>152</v>
      </c>
      <c r="H170" s="180">
        <v>11.4</v>
      </c>
      <c r="I170" s="181"/>
      <c r="J170" s="182">
        <f>ROUND(I170*H170,2)</f>
        <v>0</v>
      </c>
      <c r="K170" s="178" t="s">
        <v>141</v>
      </c>
      <c r="L170" s="40"/>
      <c r="M170" s="183" t="s">
        <v>19</v>
      </c>
      <c r="N170" s="184" t="s">
        <v>43</v>
      </c>
      <c r="O170" s="65"/>
      <c r="P170" s="185">
        <f>O170*H170</f>
        <v>0</v>
      </c>
      <c r="Q170" s="185">
        <v>2.25</v>
      </c>
      <c r="R170" s="185">
        <f>Q170*H170</f>
        <v>25.650000000000002</v>
      </c>
      <c r="S170" s="185">
        <v>0</v>
      </c>
      <c r="T170" s="186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87" t="s">
        <v>142</v>
      </c>
      <c r="AT170" s="187" t="s">
        <v>137</v>
      </c>
      <c r="AU170" s="187" t="s">
        <v>83</v>
      </c>
      <c r="AY170" s="18" t="s">
        <v>135</v>
      </c>
      <c r="BE170" s="188">
        <f>IF(N170="základní",J170,0)</f>
        <v>0</v>
      </c>
      <c r="BF170" s="188">
        <f>IF(N170="snížená",J170,0)</f>
        <v>0</v>
      </c>
      <c r="BG170" s="188">
        <f>IF(N170="zákl. přenesená",J170,0)</f>
        <v>0</v>
      </c>
      <c r="BH170" s="188">
        <f>IF(N170="sníž. přenesená",J170,0)</f>
        <v>0</v>
      </c>
      <c r="BI170" s="188">
        <f>IF(N170="nulová",J170,0)</f>
        <v>0</v>
      </c>
      <c r="BJ170" s="18" t="s">
        <v>80</v>
      </c>
      <c r="BK170" s="188">
        <f>ROUND(I170*H170,2)</f>
        <v>0</v>
      </c>
      <c r="BL170" s="18" t="s">
        <v>142</v>
      </c>
      <c r="BM170" s="187" t="s">
        <v>334</v>
      </c>
    </row>
    <row r="171" spans="1:65" s="2" customFormat="1">
      <c r="A171" s="35"/>
      <c r="B171" s="36"/>
      <c r="C171" s="37"/>
      <c r="D171" s="189" t="s">
        <v>144</v>
      </c>
      <c r="E171" s="37"/>
      <c r="F171" s="190" t="s">
        <v>335</v>
      </c>
      <c r="G171" s="37"/>
      <c r="H171" s="37"/>
      <c r="I171" s="191"/>
      <c r="J171" s="37"/>
      <c r="K171" s="37"/>
      <c r="L171" s="40"/>
      <c r="M171" s="192"/>
      <c r="N171" s="193"/>
      <c r="O171" s="65"/>
      <c r="P171" s="65"/>
      <c r="Q171" s="65"/>
      <c r="R171" s="65"/>
      <c r="S171" s="65"/>
      <c r="T171" s="66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144</v>
      </c>
      <c r="AU171" s="18" t="s">
        <v>83</v>
      </c>
    </row>
    <row r="172" spans="1:65" s="13" customFormat="1">
      <c r="B172" s="194"/>
      <c r="C172" s="195"/>
      <c r="D172" s="196" t="s">
        <v>146</v>
      </c>
      <c r="E172" s="197" t="s">
        <v>19</v>
      </c>
      <c r="F172" s="198" t="s">
        <v>336</v>
      </c>
      <c r="G172" s="195"/>
      <c r="H172" s="197" t="s">
        <v>19</v>
      </c>
      <c r="I172" s="199"/>
      <c r="J172" s="195"/>
      <c r="K172" s="195"/>
      <c r="L172" s="200"/>
      <c r="M172" s="201"/>
      <c r="N172" s="202"/>
      <c r="O172" s="202"/>
      <c r="P172" s="202"/>
      <c r="Q172" s="202"/>
      <c r="R172" s="202"/>
      <c r="S172" s="202"/>
      <c r="T172" s="203"/>
      <c r="AT172" s="204" t="s">
        <v>146</v>
      </c>
      <c r="AU172" s="204" t="s">
        <v>83</v>
      </c>
      <c r="AV172" s="13" t="s">
        <v>80</v>
      </c>
      <c r="AW172" s="13" t="s">
        <v>33</v>
      </c>
      <c r="AX172" s="13" t="s">
        <v>72</v>
      </c>
      <c r="AY172" s="204" t="s">
        <v>135</v>
      </c>
    </row>
    <row r="173" spans="1:65" s="14" customFormat="1">
      <c r="B173" s="205"/>
      <c r="C173" s="206"/>
      <c r="D173" s="196" t="s">
        <v>146</v>
      </c>
      <c r="E173" s="207" t="s">
        <v>19</v>
      </c>
      <c r="F173" s="208" t="s">
        <v>337</v>
      </c>
      <c r="G173" s="206"/>
      <c r="H173" s="209">
        <v>11.4</v>
      </c>
      <c r="I173" s="210"/>
      <c r="J173" s="206"/>
      <c r="K173" s="206"/>
      <c r="L173" s="211"/>
      <c r="M173" s="212"/>
      <c r="N173" s="213"/>
      <c r="O173" s="213"/>
      <c r="P173" s="213"/>
      <c r="Q173" s="213"/>
      <c r="R173" s="213"/>
      <c r="S173" s="213"/>
      <c r="T173" s="214"/>
      <c r="AT173" s="215" t="s">
        <v>146</v>
      </c>
      <c r="AU173" s="215" t="s">
        <v>83</v>
      </c>
      <c r="AV173" s="14" t="s">
        <v>83</v>
      </c>
      <c r="AW173" s="14" t="s">
        <v>33</v>
      </c>
      <c r="AX173" s="14" t="s">
        <v>72</v>
      </c>
      <c r="AY173" s="215" t="s">
        <v>135</v>
      </c>
    </row>
    <row r="174" spans="1:65" s="15" customFormat="1">
      <c r="B174" s="216"/>
      <c r="C174" s="217"/>
      <c r="D174" s="196" t="s">
        <v>146</v>
      </c>
      <c r="E174" s="218" t="s">
        <v>19</v>
      </c>
      <c r="F174" s="219" t="s">
        <v>149</v>
      </c>
      <c r="G174" s="217"/>
      <c r="H174" s="220">
        <v>11.4</v>
      </c>
      <c r="I174" s="221"/>
      <c r="J174" s="217"/>
      <c r="K174" s="217"/>
      <c r="L174" s="222"/>
      <c r="M174" s="223"/>
      <c r="N174" s="224"/>
      <c r="O174" s="224"/>
      <c r="P174" s="224"/>
      <c r="Q174" s="224"/>
      <c r="R174" s="224"/>
      <c r="S174" s="224"/>
      <c r="T174" s="225"/>
      <c r="AT174" s="226" t="s">
        <v>146</v>
      </c>
      <c r="AU174" s="226" t="s">
        <v>83</v>
      </c>
      <c r="AV174" s="15" t="s">
        <v>142</v>
      </c>
      <c r="AW174" s="15" t="s">
        <v>33</v>
      </c>
      <c r="AX174" s="15" t="s">
        <v>80</v>
      </c>
      <c r="AY174" s="226" t="s">
        <v>135</v>
      </c>
    </row>
    <row r="175" spans="1:65" s="2" customFormat="1" ht="37.75" customHeight="1">
      <c r="A175" s="35"/>
      <c r="B175" s="36"/>
      <c r="C175" s="176" t="s">
        <v>338</v>
      </c>
      <c r="D175" s="176" t="s">
        <v>137</v>
      </c>
      <c r="E175" s="177" t="s">
        <v>339</v>
      </c>
      <c r="F175" s="178" t="s">
        <v>340</v>
      </c>
      <c r="G175" s="179" t="s">
        <v>152</v>
      </c>
      <c r="H175" s="180">
        <v>37.299999999999997</v>
      </c>
      <c r="I175" s="181"/>
      <c r="J175" s="182">
        <f>ROUND(I175*H175,2)</f>
        <v>0</v>
      </c>
      <c r="K175" s="178" t="s">
        <v>141</v>
      </c>
      <c r="L175" s="40"/>
      <c r="M175" s="183" t="s">
        <v>19</v>
      </c>
      <c r="N175" s="184" t="s">
        <v>43</v>
      </c>
      <c r="O175" s="65"/>
      <c r="P175" s="185">
        <f>O175*H175</f>
        <v>0</v>
      </c>
      <c r="Q175" s="185">
        <v>2.13408</v>
      </c>
      <c r="R175" s="185">
        <f>Q175*H175</f>
        <v>79.601183999999989</v>
      </c>
      <c r="S175" s="185">
        <v>0</v>
      </c>
      <c r="T175" s="186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87" t="s">
        <v>142</v>
      </c>
      <c r="AT175" s="187" t="s">
        <v>137</v>
      </c>
      <c r="AU175" s="187" t="s">
        <v>83</v>
      </c>
      <c r="AY175" s="18" t="s">
        <v>135</v>
      </c>
      <c r="BE175" s="188">
        <f>IF(N175="základní",J175,0)</f>
        <v>0</v>
      </c>
      <c r="BF175" s="188">
        <f>IF(N175="snížená",J175,0)</f>
        <v>0</v>
      </c>
      <c r="BG175" s="188">
        <f>IF(N175="zákl. přenesená",J175,0)</f>
        <v>0</v>
      </c>
      <c r="BH175" s="188">
        <f>IF(N175="sníž. přenesená",J175,0)</f>
        <v>0</v>
      </c>
      <c r="BI175" s="188">
        <f>IF(N175="nulová",J175,0)</f>
        <v>0</v>
      </c>
      <c r="BJ175" s="18" t="s">
        <v>80</v>
      </c>
      <c r="BK175" s="188">
        <f>ROUND(I175*H175,2)</f>
        <v>0</v>
      </c>
      <c r="BL175" s="18" t="s">
        <v>142</v>
      </c>
      <c r="BM175" s="187" t="s">
        <v>341</v>
      </c>
    </row>
    <row r="176" spans="1:65" s="2" customFormat="1">
      <c r="A176" s="35"/>
      <c r="B176" s="36"/>
      <c r="C176" s="37"/>
      <c r="D176" s="189" t="s">
        <v>144</v>
      </c>
      <c r="E176" s="37"/>
      <c r="F176" s="190" t="s">
        <v>342</v>
      </c>
      <c r="G176" s="37"/>
      <c r="H176" s="37"/>
      <c r="I176" s="191"/>
      <c r="J176" s="37"/>
      <c r="K176" s="37"/>
      <c r="L176" s="40"/>
      <c r="M176" s="192"/>
      <c r="N176" s="193"/>
      <c r="O176" s="65"/>
      <c r="P176" s="65"/>
      <c r="Q176" s="65"/>
      <c r="R176" s="65"/>
      <c r="S176" s="65"/>
      <c r="T176" s="66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8" t="s">
        <v>144</v>
      </c>
      <c r="AU176" s="18" t="s">
        <v>83</v>
      </c>
    </row>
    <row r="177" spans="1:65" s="13" customFormat="1">
      <c r="B177" s="194"/>
      <c r="C177" s="195"/>
      <c r="D177" s="196" t="s">
        <v>146</v>
      </c>
      <c r="E177" s="197" t="s">
        <v>19</v>
      </c>
      <c r="F177" s="198" t="s">
        <v>343</v>
      </c>
      <c r="G177" s="195"/>
      <c r="H177" s="197" t="s">
        <v>19</v>
      </c>
      <c r="I177" s="199"/>
      <c r="J177" s="195"/>
      <c r="K177" s="195"/>
      <c r="L177" s="200"/>
      <c r="M177" s="201"/>
      <c r="N177" s="202"/>
      <c r="O177" s="202"/>
      <c r="P177" s="202"/>
      <c r="Q177" s="202"/>
      <c r="R177" s="202"/>
      <c r="S177" s="202"/>
      <c r="T177" s="203"/>
      <c r="AT177" s="204" t="s">
        <v>146</v>
      </c>
      <c r="AU177" s="204" t="s">
        <v>83</v>
      </c>
      <c r="AV177" s="13" t="s">
        <v>80</v>
      </c>
      <c r="AW177" s="13" t="s">
        <v>33</v>
      </c>
      <c r="AX177" s="13" t="s">
        <v>72</v>
      </c>
      <c r="AY177" s="204" t="s">
        <v>135</v>
      </c>
    </row>
    <row r="178" spans="1:65" s="14" customFormat="1">
      <c r="B178" s="205"/>
      <c r="C178" s="206"/>
      <c r="D178" s="196" t="s">
        <v>146</v>
      </c>
      <c r="E178" s="207" t="s">
        <v>19</v>
      </c>
      <c r="F178" s="208" t="s">
        <v>344</v>
      </c>
      <c r="G178" s="206"/>
      <c r="H178" s="209">
        <v>37.299999999999997</v>
      </c>
      <c r="I178" s="210"/>
      <c r="J178" s="206"/>
      <c r="K178" s="206"/>
      <c r="L178" s="211"/>
      <c r="M178" s="212"/>
      <c r="N178" s="213"/>
      <c r="O178" s="213"/>
      <c r="P178" s="213"/>
      <c r="Q178" s="213"/>
      <c r="R178" s="213"/>
      <c r="S178" s="213"/>
      <c r="T178" s="214"/>
      <c r="AT178" s="215" t="s">
        <v>146</v>
      </c>
      <c r="AU178" s="215" t="s">
        <v>83</v>
      </c>
      <c r="AV178" s="14" t="s">
        <v>83</v>
      </c>
      <c r="AW178" s="14" t="s">
        <v>33</v>
      </c>
      <c r="AX178" s="14" t="s">
        <v>72</v>
      </c>
      <c r="AY178" s="215" t="s">
        <v>135</v>
      </c>
    </row>
    <row r="179" spans="1:65" s="15" customFormat="1">
      <c r="B179" s="216"/>
      <c r="C179" s="217"/>
      <c r="D179" s="196" t="s">
        <v>146</v>
      </c>
      <c r="E179" s="218" t="s">
        <v>19</v>
      </c>
      <c r="F179" s="219" t="s">
        <v>149</v>
      </c>
      <c r="G179" s="217"/>
      <c r="H179" s="220">
        <v>37.299999999999997</v>
      </c>
      <c r="I179" s="221"/>
      <c r="J179" s="217"/>
      <c r="K179" s="217"/>
      <c r="L179" s="222"/>
      <c r="M179" s="223"/>
      <c r="N179" s="224"/>
      <c r="O179" s="224"/>
      <c r="P179" s="224"/>
      <c r="Q179" s="224"/>
      <c r="R179" s="224"/>
      <c r="S179" s="224"/>
      <c r="T179" s="225"/>
      <c r="AT179" s="226" t="s">
        <v>146</v>
      </c>
      <c r="AU179" s="226" t="s">
        <v>83</v>
      </c>
      <c r="AV179" s="15" t="s">
        <v>142</v>
      </c>
      <c r="AW179" s="15" t="s">
        <v>33</v>
      </c>
      <c r="AX179" s="15" t="s">
        <v>80</v>
      </c>
      <c r="AY179" s="226" t="s">
        <v>135</v>
      </c>
    </row>
    <row r="180" spans="1:65" s="2" customFormat="1" ht="37.75" customHeight="1">
      <c r="A180" s="35"/>
      <c r="B180" s="36"/>
      <c r="C180" s="176" t="s">
        <v>345</v>
      </c>
      <c r="D180" s="176" t="s">
        <v>137</v>
      </c>
      <c r="E180" s="177" t="s">
        <v>346</v>
      </c>
      <c r="F180" s="178" t="s">
        <v>347</v>
      </c>
      <c r="G180" s="179" t="s">
        <v>152</v>
      </c>
      <c r="H180" s="180">
        <v>116.7</v>
      </c>
      <c r="I180" s="181"/>
      <c r="J180" s="182">
        <f>ROUND(I180*H180,2)</f>
        <v>0</v>
      </c>
      <c r="K180" s="178" t="s">
        <v>141</v>
      </c>
      <c r="L180" s="40"/>
      <c r="M180" s="183" t="s">
        <v>19</v>
      </c>
      <c r="N180" s="184" t="s">
        <v>43</v>
      </c>
      <c r="O180" s="65"/>
      <c r="P180" s="185">
        <f>O180*H180</f>
        <v>0</v>
      </c>
      <c r="Q180" s="185">
        <v>2.052</v>
      </c>
      <c r="R180" s="185">
        <f>Q180*H180</f>
        <v>239.4684</v>
      </c>
      <c r="S180" s="185">
        <v>0</v>
      </c>
      <c r="T180" s="186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87" t="s">
        <v>142</v>
      </c>
      <c r="AT180" s="187" t="s">
        <v>137</v>
      </c>
      <c r="AU180" s="187" t="s">
        <v>83</v>
      </c>
      <c r="AY180" s="18" t="s">
        <v>135</v>
      </c>
      <c r="BE180" s="188">
        <f>IF(N180="základní",J180,0)</f>
        <v>0</v>
      </c>
      <c r="BF180" s="188">
        <f>IF(N180="snížená",J180,0)</f>
        <v>0</v>
      </c>
      <c r="BG180" s="188">
        <f>IF(N180="zákl. přenesená",J180,0)</f>
        <v>0</v>
      </c>
      <c r="BH180" s="188">
        <f>IF(N180="sníž. přenesená",J180,0)</f>
        <v>0</v>
      </c>
      <c r="BI180" s="188">
        <f>IF(N180="nulová",J180,0)</f>
        <v>0</v>
      </c>
      <c r="BJ180" s="18" t="s">
        <v>80</v>
      </c>
      <c r="BK180" s="188">
        <f>ROUND(I180*H180,2)</f>
        <v>0</v>
      </c>
      <c r="BL180" s="18" t="s">
        <v>142</v>
      </c>
      <c r="BM180" s="187" t="s">
        <v>348</v>
      </c>
    </row>
    <row r="181" spans="1:65" s="2" customFormat="1">
      <c r="A181" s="35"/>
      <c r="B181" s="36"/>
      <c r="C181" s="37"/>
      <c r="D181" s="189" t="s">
        <v>144</v>
      </c>
      <c r="E181" s="37"/>
      <c r="F181" s="190" t="s">
        <v>349</v>
      </c>
      <c r="G181" s="37"/>
      <c r="H181" s="37"/>
      <c r="I181" s="191"/>
      <c r="J181" s="37"/>
      <c r="K181" s="37"/>
      <c r="L181" s="40"/>
      <c r="M181" s="192"/>
      <c r="N181" s="193"/>
      <c r="O181" s="65"/>
      <c r="P181" s="65"/>
      <c r="Q181" s="65"/>
      <c r="R181" s="65"/>
      <c r="S181" s="65"/>
      <c r="T181" s="66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144</v>
      </c>
      <c r="AU181" s="18" t="s">
        <v>83</v>
      </c>
    </row>
    <row r="182" spans="1:65" s="13" customFormat="1">
      <c r="B182" s="194"/>
      <c r="C182" s="195"/>
      <c r="D182" s="196" t="s">
        <v>146</v>
      </c>
      <c r="E182" s="197" t="s">
        <v>19</v>
      </c>
      <c r="F182" s="198" t="s">
        <v>350</v>
      </c>
      <c r="G182" s="195"/>
      <c r="H182" s="197" t="s">
        <v>19</v>
      </c>
      <c r="I182" s="199"/>
      <c r="J182" s="195"/>
      <c r="K182" s="195"/>
      <c r="L182" s="200"/>
      <c r="M182" s="201"/>
      <c r="N182" s="202"/>
      <c r="O182" s="202"/>
      <c r="P182" s="202"/>
      <c r="Q182" s="202"/>
      <c r="R182" s="202"/>
      <c r="S182" s="202"/>
      <c r="T182" s="203"/>
      <c r="AT182" s="204" t="s">
        <v>146</v>
      </c>
      <c r="AU182" s="204" t="s">
        <v>83</v>
      </c>
      <c r="AV182" s="13" t="s">
        <v>80</v>
      </c>
      <c r="AW182" s="13" t="s">
        <v>33</v>
      </c>
      <c r="AX182" s="13" t="s">
        <v>72</v>
      </c>
      <c r="AY182" s="204" t="s">
        <v>135</v>
      </c>
    </row>
    <row r="183" spans="1:65" s="14" customFormat="1">
      <c r="B183" s="205"/>
      <c r="C183" s="206"/>
      <c r="D183" s="196" t="s">
        <v>146</v>
      </c>
      <c r="E183" s="207" t="s">
        <v>19</v>
      </c>
      <c r="F183" s="208" t="s">
        <v>351</v>
      </c>
      <c r="G183" s="206"/>
      <c r="H183" s="209">
        <v>116.7</v>
      </c>
      <c r="I183" s="210"/>
      <c r="J183" s="206"/>
      <c r="K183" s="206"/>
      <c r="L183" s="211"/>
      <c r="M183" s="212"/>
      <c r="N183" s="213"/>
      <c r="O183" s="213"/>
      <c r="P183" s="213"/>
      <c r="Q183" s="213"/>
      <c r="R183" s="213"/>
      <c r="S183" s="213"/>
      <c r="T183" s="214"/>
      <c r="AT183" s="215" t="s">
        <v>146</v>
      </c>
      <c r="AU183" s="215" t="s">
        <v>83</v>
      </c>
      <c r="AV183" s="14" t="s">
        <v>83</v>
      </c>
      <c r="AW183" s="14" t="s">
        <v>33</v>
      </c>
      <c r="AX183" s="14" t="s">
        <v>72</v>
      </c>
      <c r="AY183" s="215" t="s">
        <v>135</v>
      </c>
    </row>
    <row r="184" spans="1:65" s="15" customFormat="1">
      <c r="B184" s="216"/>
      <c r="C184" s="217"/>
      <c r="D184" s="196" t="s">
        <v>146</v>
      </c>
      <c r="E184" s="218" t="s">
        <v>19</v>
      </c>
      <c r="F184" s="219" t="s">
        <v>149</v>
      </c>
      <c r="G184" s="217"/>
      <c r="H184" s="220">
        <v>116.7</v>
      </c>
      <c r="I184" s="221"/>
      <c r="J184" s="217"/>
      <c r="K184" s="217"/>
      <c r="L184" s="222"/>
      <c r="M184" s="223"/>
      <c r="N184" s="224"/>
      <c r="O184" s="224"/>
      <c r="P184" s="224"/>
      <c r="Q184" s="224"/>
      <c r="R184" s="224"/>
      <c r="S184" s="224"/>
      <c r="T184" s="225"/>
      <c r="AT184" s="226" t="s">
        <v>146</v>
      </c>
      <c r="AU184" s="226" t="s">
        <v>83</v>
      </c>
      <c r="AV184" s="15" t="s">
        <v>142</v>
      </c>
      <c r="AW184" s="15" t="s">
        <v>33</v>
      </c>
      <c r="AX184" s="15" t="s">
        <v>80</v>
      </c>
      <c r="AY184" s="226" t="s">
        <v>135</v>
      </c>
    </row>
    <row r="185" spans="1:65" s="12" customFormat="1" ht="22.75" customHeight="1">
      <c r="B185" s="160"/>
      <c r="C185" s="161"/>
      <c r="D185" s="162" t="s">
        <v>71</v>
      </c>
      <c r="E185" s="174" t="s">
        <v>189</v>
      </c>
      <c r="F185" s="174" t="s">
        <v>352</v>
      </c>
      <c r="G185" s="161"/>
      <c r="H185" s="161"/>
      <c r="I185" s="164"/>
      <c r="J185" s="175">
        <f>BK185</f>
        <v>0</v>
      </c>
      <c r="K185" s="161"/>
      <c r="L185" s="166"/>
      <c r="M185" s="167"/>
      <c r="N185" s="168"/>
      <c r="O185" s="168"/>
      <c r="P185" s="169">
        <f>SUM(P186:P191)</f>
        <v>0</v>
      </c>
      <c r="Q185" s="168"/>
      <c r="R185" s="169">
        <f>SUM(R186:R191)</f>
        <v>4.1599999999999998E-2</v>
      </c>
      <c r="S185" s="168"/>
      <c r="T185" s="170">
        <f>SUM(T186:T191)</f>
        <v>0</v>
      </c>
      <c r="AR185" s="171" t="s">
        <v>80</v>
      </c>
      <c r="AT185" s="172" t="s">
        <v>71</v>
      </c>
      <c r="AU185" s="172" t="s">
        <v>80</v>
      </c>
      <c r="AY185" s="171" t="s">
        <v>135</v>
      </c>
      <c r="BK185" s="173">
        <f>SUM(BK186:BK191)</f>
        <v>0</v>
      </c>
    </row>
    <row r="186" spans="1:65" s="2" customFormat="1" ht="37.75" customHeight="1">
      <c r="A186" s="35"/>
      <c r="B186" s="36"/>
      <c r="C186" s="176" t="s">
        <v>353</v>
      </c>
      <c r="D186" s="176" t="s">
        <v>137</v>
      </c>
      <c r="E186" s="177" t="s">
        <v>354</v>
      </c>
      <c r="F186" s="178" t="s">
        <v>355</v>
      </c>
      <c r="G186" s="179" t="s">
        <v>246</v>
      </c>
      <c r="H186" s="180">
        <v>32</v>
      </c>
      <c r="I186" s="181"/>
      <c r="J186" s="182">
        <f>ROUND(I186*H186,2)</f>
        <v>0</v>
      </c>
      <c r="K186" s="178" t="s">
        <v>141</v>
      </c>
      <c r="L186" s="40"/>
      <c r="M186" s="183" t="s">
        <v>19</v>
      </c>
      <c r="N186" s="184" t="s">
        <v>43</v>
      </c>
      <c r="O186" s="65"/>
      <c r="P186" s="185">
        <f>O186*H186</f>
        <v>0</v>
      </c>
      <c r="Q186" s="185">
        <v>0</v>
      </c>
      <c r="R186" s="185">
        <f>Q186*H186</f>
        <v>0</v>
      </c>
      <c r="S186" s="185">
        <v>0</v>
      </c>
      <c r="T186" s="186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87" t="s">
        <v>142</v>
      </c>
      <c r="AT186" s="187" t="s">
        <v>137</v>
      </c>
      <c r="AU186" s="187" t="s">
        <v>83</v>
      </c>
      <c r="AY186" s="18" t="s">
        <v>135</v>
      </c>
      <c r="BE186" s="188">
        <f>IF(N186="základní",J186,0)</f>
        <v>0</v>
      </c>
      <c r="BF186" s="188">
        <f>IF(N186="snížená",J186,0)</f>
        <v>0</v>
      </c>
      <c r="BG186" s="188">
        <f>IF(N186="zákl. přenesená",J186,0)</f>
        <v>0</v>
      </c>
      <c r="BH186" s="188">
        <f>IF(N186="sníž. přenesená",J186,0)</f>
        <v>0</v>
      </c>
      <c r="BI186" s="188">
        <f>IF(N186="nulová",J186,0)</f>
        <v>0</v>
      </c>
      <c r="BJ186" s="18" t="s">
        <v>80</v>
      </c>
      <c r="BK186" s="188">
        <f>ROUND(I186*H186,2)</f>
        <v>0</v>
      </c>
      <c r="BL186" s="18" t="s">
        <v>142</v>
      </c>
      <c r="BM186" s="187" t="s">
        <v>356</v>
      </c>
    </row>
    <row r="187" spans="1:65" s="2" customFormat="1">
      <c r="A187" s="35"/>
      <c r="B187" s="36"/>
      <c r="C187" s="37"/>
      <c r="D187" s="189" t="s">
        <v>144</v>
      </c>
      <c r="E187" s="37"/>
      <c r="F187" s="190" t="s">
        <v>357</v>
      </c>
      <c r="G187" s="37"/>
      <c r="H187" s="37"/>
      <c r="I187" s="191"/>
      <c r="J187" s="37"/>
      <c r="K187" s="37"/>
      <c r="L187" s="40"/>
      <c r="M187" s="192"/>
      <c r="N187" s="193"/>
      <c r="O187" s="65"/>
      <c r="P187" s="65"/>
      <c r="Q187" s="65"/>
      <c r="R187" s="65"/>
      <c r="S187" s="65"/>
      <c r="T187" s="66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144</v>
      </c>
      <c r="AU187" s="18" t="s">
        <v>83</v>
      </c>
    </row>
    <row r="188" spans="1:65" s="13" customFormat="1">
      <c r="B188" s="194"/>
      <c r="C188" s="195"/>
      <c r="D188" s="196" t="s">
        <v>146</v>
      </c>
      <c r="E188" s="197" t="s">
        <v>19</v>
      </c>
      <c r="F188" s="198" t="s">
        <v>358</v>
      </c>
      <c r="G188" s="195"/>
      <c r="H188" s="197" t="s">
        <v>19</v>
      </c>
      <c r="I188" s="199"/>
      <c r="J188" s="195"/>
      <c r="K188" s="195"/>
      <c r="L188" s="200"/>
      <c r="M188" s="201"/>
      <c r="N188" s="202"/>
      <c r="O188" s="202"/>
      <c r="P188" s="202"/>
      <c r="Q188" s="202"/>
      <c r="R188" s="202"/>
      <c r="S188" s="202"/>
      <c r="T188" s="203"/>
      <c r="AT188" s="204" t="s">
        <v>146</v>
      </c>
      <c r="AU188" s="204" t="s">
        <v>83</v>
      </c>
      <c r="AV188" s="13" t="s">
        <v>80</v>
      </c>
      <c r="AW188" s="13" t="s">
        <v>33</v>
      </c>
      <c r="AX188" s="13" t="s">
        <v>72</v>
      </c>
      <c r="AY188" s="204" t="s">
        <v>135</v>
      </c>
    </row>
    <row r="189" spans="1:65" s="14" customFormat="1">
      <c r="B189" s="205"/>
      <c r="C189" s="206"/>
      <c r="D189" s="196" t="s">
        <v>146</v>
      </c>
      <c r="E189" s="207" t="s">
        <v>19</v>
      </c>
      <c r="F189" s="208" t="s">
        <v>359</v>
      </c>
      <c r="G189" s="206"/>
      <c r="H189" s="209">
        <v>32</v>
      </c>
      <c r="I189" s="210"/>
      <c r="J189" s="206"/>
      <c r="K189" s="206"/>
      <c r="L189" s="211"/>
      <c r="M189" s="212"/>
      <c r="N189" s="213"/>
      <c r="O189" s="213"/>
      <c r="P189" s="213"/>
      <c r="Q189" s="213"/>
      <c r="R189" s="213"/>
      <c r="S189" s="213"/>
      <c r="T189" s="214"/>
      <c r="AT189" s="215" t="s">
        <v>146</v>
      </c>
      <c r="AU189" s="215" t="s">
        <v>83</v>
      </c>
      <c r="AV189" s="14" t="s">
        <v>83</v>
      </c>
      <c r="AW189" s="14" t="s">
        <v>33</v>
      </c>
      <c r="AX189" s="14" t="s">
        <v>72</v>
      </c>
      <c r="AY189" s="215" t="s">
        <v>135</v>
      </c>
    </row>
    <row r="190" spans="1:65" s="15" customFormat="1">
      <c r="B190" s="216"/>
      <c r="C190" s="217"/>
      <c r="D190" s="196" t="s">
        <v>146</v>
      </c>
      <c r="E190" s="218" t="s">
        <v>19</v>
      </c>
      <c r="F190" s="219" t="s">
        <v>149</v>
      </c>
      <c r="G190" s="217"/>
      <c r="H190" s="220">
        <v>32</v>
      </c>
      <c r="I190" s="221"/>
      <c r="J190" s="217"/>
      <c r="K190" s="217"/>
      <c r="L190" s="222"/>
      <c r="M190" s="223"/>
      <c r="N190" s="224"/>
      <c r="O190" s="224"/>
      <c r="P190" s="224"/>
      <c r="Q190" s="224"/>
      <c r="R190" s="224"/>
      <c r="S190" s="224"/>
      <c r="T190" s="225"/>
      <c r="AT190" s="226" t="s">
        <v>146</v>
      </c>
      <c r="AU190" s="226" t="s">
        <v>83</v>
      </c>
      <c r="AV190" s="15" t="s">
        <v>142</v>
      </c>
      <c r="AW190" s="15" t="s">
        <v>33</v>
      </c>
      <c r="AX190" s="15" t="s">
        <v>80</v>
      </c>
      <c r="AY190" s="226" t="s">
        <v>135</v>
      </c>
    </row>
    <row r="191" spans="1:65" s="2" customFormat="1" ht="37.75" customHeight="1">
      <c r="A191" s="35"/>
      <c r="B191" s="36"/>
      <c r="C191" s="227" t="s">
        <v>7</v>
      </c>
      <c r="D191" s="227" t="s">
        <v>210</v>
      </c>
      <c r="E191" s="228" t="s">
        <v>360</v>
      </c>
      <c r="F191" s="229" t="s">
        <v>361</v>
      </c>
      <c r="G191" s="230" t="s">
        <v>246</v>
      </c>
      <c r="H191" s="231">
        <v>32</v>
      </c>
      <c r="I191" s="232"/>
      <c r="J191" s="233">
        <f>ROUND(I191*H191,2)</f>
        <v>0</v>
      </c>
      <c r="K191" s="229" t="s">
        <v>141</v>
      </c>
      <c r="L191" s="234"/>
      <c r="M191" s="235" t="s">
        <v>19</v>
      </c>
      <c r="N191" s="236" t="s">
        <v>43</v>
      </c>
      <c r="O191" s="65"/>
      <c r="P191" s="185">
        <f>O191*H191</f>
        <v>0</v>
      </c>
      <c r="Q191" s="185">
        <v>1.2999999999999999E-3</v>
      </c>
      <c r="R191" s="185">
        <f>Q191*H191</f>
        <v>4.1599999999999998E-2</v>
      </c>
      <c r="S191" s="185">
        <v>0</v>
      </c>
      <c r="T191" s="186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87" t="s">
        <v>189</v>
      </c>
      <c r="AT191" s="187" t="s">
        <v>210</v>
      </c>
      <c r="AU191" s="187" t="s">
        <v>83</v>
      </c>
      <c r="AY191" s="18" t="s">
        <v>135</v>
      </c>
      <c r="BE191" s="188">
        <f>IF(N191="základní",J191,0)</f>
        <v>0</v>
      </c>
      <c r="BF191" s="188">
        <f>IF(N191="snížená",J191,0)</f>
        <v>0</v>
      </c>
      <c r="BG191" s="188">
        <f>IF(N191="zákl. přenesená",J191,0)</f>
        <v>0</v>
      </c>
      <c r="BH191" s="188">
        <f>IF(N191="sníž. přenesená",J191,0)</f>
        <v>0</v>
      </c>
      <c r="BI191" s="188">
        <f>IF(N191="nulová",J191,0)</f>
        <v>0</v>
      </c>
      <c r="BJ191" s="18" t="s">
        <v>80</v>
      </c>
      <c r="BK191" s="188">
        <f>ROUND(I191*H191,2)</f>
        <v>0</v>
      </c>
      <c r="BL191" s="18" t="s">
        <v>142</v>
      </c>
      <c r="BM191" s="187" t="s">
        <v>362</v>
      </c>
    </row>
    <row r="192" spans="1:65" s="12" customFormat="1" ht="22.75" customHeight="1">
      <c r="B192" s="160"/>
      <c r="C192" s="161"/>
      <c r="D192" s="162" t="s">
        <v>71</v>
      </c>
      <c r="E192" s="174" t="s">
        <v>231</v>
      </c>
      <c r="F192" s="174" t="s">
        <v>232</v>
      </c>
      <c r="G192" s="161"/>
      <c r="H192" s="161"/>
      <c r="I192" s="164"/>
      <c r="J192" s="175">
        <f>BK192</f>
        <v>0</v>
      </c>
      <c r="K192" s="161"/>
      <c r="L192" s="166"/>
      <c r="M192" s="167"/>
      <c r="N192" s="168"/>
      <c r="O192" s="168"/>
      <c r="P192" s="169">
        <f>SUM(P193:P194)</f>
        <v>0</v>
      </c>
      <c r="Q192" s="168"/>
      <c r="R192" s="169">
        <f>SUM(R193:R194)</f>
        <v>0</v>
      </c>
      <c r="S192" s="168"/>
      <c r="T192" s="170">
        <f>SUM(T193:T194)</f>
        <v>0</v>
      </c>
      <c r="AR192" s="171" t="s">
        <v>80</v>
      </c>
      <c r="AT192" s="172" t="s">
        <v>71</v>
      </c>
      <c r="AU192" s="172" t="s">
        <v>80</v>
      </c>
      <c r="AY192" s="171" t="s">
        <v>135</v>
      </c>
      <c r="BK192" s="173">
        <f>SUM(BK193:BK194)</f>
        <v>0</v>
      </c>
    </row>
    <row r="193" spans="1:65" s="2" customFormat="1" ht="21.75" customHeight="1">
      <c r="A193" s="35"/>
      <c r="B193" s="36"/>
      <c r="C193" s="176" t="s">
        <v>363</v>
      </c>
      <c r="D193" s="176" t="s">
        <v>137</v>
      </c>
      <c r="E193" s="177" t="s">
        <v>234</v>
      </c>
      <c r="F193" s="178" t="s">
        <v>235</v>
      </c>
      <c r="G193" s="179" t="s">
        <v>236</v>
      </c>
      <c r="H193" s="180">
        <v>452.31099999999998</v>
      </c>
      <c r="I193" s="181"/>
      <c r="J193" s="182">
        <f>ROUND(I193*H193,2)</f>
        <v>0</v>
      </c>
      <c r="K193" s="178" t="s">
        <v>141</v>
      </c>
      <c r="L193" s="40"/>
      <c r="M193" s="183" t="s">
        <v>19</v>
      </c>
      <c r="N193" s="184" t="s">
        <v>43</v>
      </c>
      <c r="O193" s="65"/>
      <c r="P193" s="185">
        <f>O193*H193</f>
        <v>0</v>
      </c>
      <c r="Q193" s="185">
        <v>0</v>
      </c>
      <c r="R193" s="185">
        <f>Q193*H193</f>
        <v>0</v>
      </c>
      <c r="S193" s="185">
        <v>0</v>
      </c>
      <c r="T193" s="186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87" t="s">
        <v>142</v>
      </c>
      <c r="AT193" s="187" t="s">
        <v>137</v>
      </c>
      <c r="AU193" s="187" t="s">
        <v>83</v>
      </c>
      <c r="AY193" s="18" t="s">
        <v>135</v>
      </c>
      <c r="BE193" s="188">
        <f>IF(N193="základní",J193,0)</f>
        <v>0</v>
      </c>
      <c r="BF193" s="188">
        <f>IF(N193="snížená",J193,0)</f>
        <v>0</v>
      </c>
      <c r="BG193" s="188">
        <f>IF(N193="zákl. přenesená",J193,0)</f>
        <v>0</v>
      </c>
      <c r="BH193" s="188">
        <f>IF(N193="sníž. přenesená",J193,0)</f>
        <v>0</v>
      </c>
      <c r="BI193" s="188">
        <f>IF(N193="nulová",J193,0)</f>
        <v>0</v>
      </c>
      <c r="BJ193" s="18" t="s">
        <v>80</v>
      </c>
      <c r="BK193" s="188">
        <f>ROUND(I193*H193,2)</f>
        <v>0</v>
      </c>
      <c r="BL193" s="18" t="s">
        <v>142</v>
      </c>
      <c r="BM193" s="187" t="s">
        <v>364</v>
      </c>
    </row>
    <row r="194" spans="1:65" s="2" customFormat="1">
      <c r="A194" s="35"/>
      <c r="B194" s="36"/>
      <c r="C194" s="37"/>
      <c r="D194" s="189" t="s">
        <v>144</v>
      </c>
      <c r="E194" s="37"/>
      <c r="F194" s="190" t="s">
        <v>238</v>
      </c>
      <c r="G194" s="37"/>
      <c r="H194" s="37"/>
      <c r="I194" s="191"/>
      <c r="J194" s="37"/>
      <c r="K194" s="37"/>
      <c r="L194" s="40"/>
      <c r="M194" s="192"/>
      <c r="N194" s="193"/>
      <c r="O194" s="65"/>
      <c r="P194" s="65"/>
      <c r="Q194" s="65"/>
      <c r="R194" s="65"/>
      <c r="S194" s="65"/>
      <c r="T194" s="66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8" t="s">
        <v>144</v>
      </c>
      <c r="AU194" s="18" t="s">
        <v>83</v>
      </c>
    </row>
    <row r="195" spans="1:65" s="12" customFormat="1" ht="25.9" customHeight="1">
      <c r="B195" s="160"/>
      <c r="C195" s="161"/>
      <c r="D195" s="162" t="s">
        <v>71</v>
      </c>
      <c r="E195" s="163" t="s">
        <v>102</v>
      </c>
      <c r="F195" s="163" t="s">
        <v>103</v>
      </c>
      <c r="G195" s="161"/>
      <c r="H195" s="161"/>
      <c r="I195" s="164"/>
      <c r="J195" s="165">
        <f>BK195</f>
        <v>0</v>
      </c>
      <c r="K195" s="161"/>
      <c r="L195" s="166"/>
      <c r="M195" s="167"/>
      <c r="N195" s="168"/>
      <c r="O195" s="168"/>
      <c r="P195" s="169">
        <f>P196</f>
        <v>0</v>
      </c>
      <c r="Q195" s="168"/>
      <c r="R195" s="169">
        <f>R196</f>
        <v>0</v>
      </c>
      <c r="S195" s="168"/>
      <c r="T195" s="170">
        <f>T196</f>
        <v>0</v>
      </c>
      <c r="AR195" s="171" t="s">
        <v>170</v>
      </c>
      <c r="AT195" s="172" t="s">
        <v>71</v>
      </c>
      <c r="AU195" s="172" t="s">
        <v>72</v>
      </c>
      <c r="AY195" s="171" t="s">
        <v>135</v>
      </c>
      <c r="BK195" s="173">
        <f>BK196</f>
        <v>0</v>
      </c>
    </row>
    <row r="196" spans="1:65" s="12" customFormat="1" ht="22.75" customHeight="1">
      <c r="B196" s="160"/>
      <c r="C196" s="161"/>
      <c r="D196" s="162" t="s">
        <v>71</v>
      </c>
      <c r="E196" s="174" t="s">
        <v>365</v>
      </c>
      <c r="F196" s="174" t="s">
        <v>366</v>
      </c>
      <c r="G196" s="161"/>
      <c r="H196" s="161"/>
      <c r="I196" s="164"/>
      <c r="J196" s="175">
        <f>BK196</f>
        <v>0</v>
      </c>
      <c r="K196" s="161"/>
      <c r="L196" s="166"/>
      <c r="M196" s="167"/>
      <c r="N196" s="168"/>
      <c r="O196" s="168"/>
      <c r="P196" s="169">
        <f>SUM(P197:P206)</f>
        <v>0</v>
      </c>
      <c r="Q196" s="168"/>
      <c r="R196" s="169">
        <f>SUM(R197:R206)</f>
        <v>0</v>
      </c>
      <c r="S196" s="168"/>
      <c r="T196" s="170">
        <f>SUM(T197:T206)</f>
        <v>0</v>
      </c>
      <c r="AR196" s="171" t="s">
        <v>170</v>
      </c>
      <c r="AT196" s="172" t="s">
        <v>71</v>
      </c>
      <c r="AU196" s="172" t="s">
        <v>80</v>
      </c>
      <c r="AY196" s="171" t="s">
        <v>135</v>
      </c>
      <c r="BK196" s="173">
        <f>SUM(BK197:BK206)</f>
        <v>0</v>
      </c>
    </row>
    <row r="197" spans="1:65" s="2" customFormat="1" ht="16.5" customHeight="1">
      <c r="A197" s="35"/>
      <c r="B197" s="36"/>
      <c r="C197" s="176" t="s">
        <v>367</v>
      </c>
      <c r="D197" s="176" t="s">
        <v>137</v>
      </c>
      <c r="E197" s="177" t="s">
        <v>368</v>
      </c>
      <c r="F197" s="178" t="s">
        <v>369</v>
      </c>
      <c r="G197" s="179" t="s">
        <v>370</v>
      </c>
      <c r="H197" s="180">
        <v>2</v>
      </c>
      <c r="I197" s="181"/>
      <c r="J197" s="182">
        <f>ROUND(I197*H197,2)</f>
        <v>0</v>
      </c>
      <c r="K197" s="178" t="s">
        <v>141</v>
      </c>
      <c r="L197" s="40"/>
      <c r="M197" s="183" t="s">
        <v>19</v>
      </c>
      <c r="N197" s="184" t="s">
        <v>43</v>
      </c>
      <c r="O197" s="65"/>
      <c r="P197" s="185">
        <f>O197*H197</f>
        <v>0</v>
      </c>
      <c r="Q197" s="185">
        <v>0</v>
      </c>
      <c r="R197" s="185">
        <f>Q197*H197</f>
        <v>0</v>
      </c>
      <c r="S197" s="185">
        <v>0</v>
      </c>
      <c r="T197" s="186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87" t="s">
        <v>371</v>
      </c>
      <c r="AT197" s="187" t="s">
        <v>137</v>
      </c>
      <c r="AU197" s="187" t="s">
        <v>83</v>
      </c>
      <c r="AY197" s="18" t="s">
        <v>135</v>
      </c>
      <c r="BE197" s="188">
        <f>IF(N197="základní",J197,0)</f>
        <v>0</v>
      </c>
      <c r="BF197" s="188">
        <f>IF(N197="snížená",J197,0)</f>
        <v>0</v>
      </c>
      <c r="BG197" s="188">
        <f>IF(N197="zákl. přenesená",J197,0)</f>
        <v>0</v>
      </c>
      <c r="BH197" s="188">
        <f>IF(N197="sníž. přenesená",J197,0)</f>
        <v>0</v>
      </c>
      <c r="BI197" s="188">
        <f>IF(N197="nulová",J197,0)</f>
        <v>0</v>
      </c>
      <c r="BJ197" s="18" t="s">
        <v>80</v>
      </c>
      <c r="BK197" s="188">
        <f>ROUND(I197*H197,2)</f>
        <v>0</v>
      </c>
      <c r="BL197" s="18" t="s">
        <v>371</v>
      </c>
      <c r="BM197" s="187" t="s">
        <v>372</v>
      </c>
    </row>
    <row r="198" spans="1:65" s="2" customFormat="1">
      <c r="A198" s="35"/>
      <c r="B198" s="36"/>
      <c r="C198" s="37"/>
      <c r="D198" s="189" t="s">
        <v>144</v>
      </c>
      <c r="E198" s="37"/>
      <c r="F198" s="190" t="s">
        <v>373</v>
      </c>
      <c r="G198" s="37"/>
      <c r="H198" s="37"/>
      <c r="I198" s="191"/>
      <c r="J198" s="37"/>
      <c r="K198" s="37"/>
      <c r="L198" s="40"/>
      <c r="M198" s="192"/>
      <c r="N198" s="193"/>
      <c r="O198" s="65"/>
      <c r="P198" s="65"/>
      <c r="Q198" s="65"/>
      <c r="R198" s="65"/>
      <c r="S198" s="65"/>
      <c r="T198" s="66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8" t="s">
        <v>144</v>
      </c>
      <c r="AU198" s="18" t="s">
        <v>83</v>
      </c>
    </row>
    <row r="199" spans="1:65" s="13" customFormat="1" ht="20">
      <c r="B199" s="194"/>
      <c r="C199" s="195"/>
      <c r="D199" s="196" t="s">
        <v>146</v>
      </c>
      <c r="E199" s="197" t="s">
        <v>19</v>
      </c>
      <c r="F199" s="198" t="s">
        <v>374</v>
      </c>
      <c r="G199" s="195"/>
      <c r="H199" s="197" t="s">
        <v>19</v>
      </c>
      <c r="I199" s="199"/>
      <c r="J199" s="195"/>
      <c r="K199" s="195"/>
      <c r="L199" s="200"/>
      <c r="M199" s="201"/>
      <c r="N199" s="202"/>
      <c r="O199" s="202"/>
      <c r="P199" s="202"/>
      <c r="Q199" s="202"/>
      <c r="R199" s="202"/>
      <c r="S199" s="202"/>
      <c r="T199" s="203"/>
      <c r="AT199" s="204" t="s">
        <v>146</v>
      </c>
      <c r="AU199" s="204" t="s">
        <v>83</v>
      </c>
      <c r="AV199" s="13" t="s">
        <v>80</v>
      </c>
      <c r="AW199" s="13" t="s">
        <v>33</v>
      </c>
      <c r="AX199" s="13" t="s">
        <v>72</v>
      </c>
      <c r="AY199" s="204" t="s">
        <v>135</v>
      </c>
    </row>
    <row r="200" spans="1:65" s="14" customFormat="1">
      <c r="B200" s="205"/>
      <c r="C200" s="206"/>
      <c r="D200" s="196" t="s">
        <v>146</v>
      </c>
      <c r="E200" s="207" t="s">
        <v>19</v>
      </c>
      <c r="F200" s="208" t="s">
        <v>83</v>
      </c>
      <c r="G200" s="206"/>
      <c r="H200" s="209">
        <v>2</v>
      </c>
      <c r="I200" s="210"/>
      <c r="J200" s="206"/>
      <c r="K200" s="206"/>
      <c r="L200" s="211"/>
      <c r="M200" s="212"/>
      <c r="N200" s="213"/>
      <c r="O200" s="213"/>
      <c r="P200" s="213"/>
      <c r="Q200" s="213"/>
      <c r="R200" s="213"/>
      <c r="S200" s="213"/>
      <c r="T200" s="214"/>
      <c r="AT200" s="215" t="s">
        <v>146</v>
      </c>
      <c r="AU200" s="215" t="s">
        <v>83</v>
      </c>
      <c r="AV200" s="14" t="s">
        <v>83</v>
      </c>
      <c r="AW200" s="14" t="s">
        <v>33</v>
      </c>
      <c r="AX200" s="14" t="s">
        <v>72</v>
      </c>
      <c r="AY200" s="215" t="s">
        <v>135</v>
      </c>
    </row>
    <row r="201" spans="1:65" s="15" customFormat="1">
      <c r="B201" s="216"/>
      <c r="C201" s="217"/>
      <c r="D201" s="196" t="s">
        <v>146</v>
      </c>
      <c r="E201" s="218" t="s">
        <v>19</v>
      </c>
      <c r="F201" s="219" t="s">
        <v>149</v>
      </c>
      <c r="G201" s="217"/>
      <c r="H201" s="220">
        <v>2</v>
      </c>
      <c r="I201" s="221"/>
      <c r="J201" s="217"/>
      <c r="K201" s="217"/>
      <c r="L201" s="222"/>
      <c r="M201" s="223"/>
      <c r="N201" s="224"/>
      <c r="O201" s="224"/>
      <c r="P201" s="224"/>
      <c r="Q201" s="224"/>
      <c r="R201" s="224"/>
      <c r="S201" s="224"/>
      <c r="T201" s="225"/>
      <c r="AT201" s="226" t="s">
        <v>146</v>
      </c>
      <c r="AU201" s="226" t="s">
        <v>83</v>
      </c>
      <c r="AV201" s="15" t="s">
        <v>142</v>
      </c>
      <c r="AW201" s="15" t="s">
        <v>33</v>
      </c>
      <c r="AX201" s="15" t="s">
        <v>80</v>
      </c>
      <c r="AY201" s="226" t="s">
        <v>135</v>
      </c>
    </row>
    <row r="202" spans="1:65" s="2" customFormat="1" ht="16.5" customHeight="1">
      <c r="A202" s="35"/>
      <c r="B202" s="36"/>
      <c r="C202" s="176" t="s">
        <v>108</v>
      </c>
      <c r="D202" s="176" t="s">
        <v>137</v>
      </c>
      <c r="E202" s="177" t="s">
        <v>375</v>
      </c>
      <c r="F202" s="178" t="s">
        <v>376</v>
      </c>
      <c r="G202" s="179" t="s">
        <v>370</v>
      </c>
      <c r="H202" s="180">
        <v>2</v>
      </c>
      <c r="I202" s="181"/>
      <c r="J202" s="182">
        <f>ROUND(I202*H202,2)</f>
        <v>0</v>
      </c>
      <c r="K202" s="178" t="s">
        <v>141</v>
      </c>
      <c r="L202" s="40"/>
      <c r="M202" s="183" t="s">
        <v>19</v>
      </c>
      <c r="N202" s="184" t="s">
        <v>43</v>
      </c>
      <c r="O202" s="65"/>
      <c r="P202" s="185">
        <f>O202*H202</f>
        <v>0</v>
      </c>
      <c r="Q202" s="185">
        <v>0</v>
      </c>
      <c r="R202" s="185">
        <f>Q202*H202</f>
        <v>0</v>
      </c>
      <c r="S202" s="185">
        <v>0</v>
      </c>
      <c r="T202" s="186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87" t="s">
        <v>371</v>
      </c>
      <c r="AT202" s="187" t="s">
        <v>137</v>
      </c>
      <c r="AU202" s="187" t="s">
        <v>83</v>
      </c>
      <c r="AY202" s="18" t="s">
        <v>135</v>
      </c>
      <c r="BE202" s="188">
        <f>IF(N202="základní",J202,0)</f>
        <v>0</v>
      </c>
      <c r="BF202" s="188">
        <f>IF(N202="snížená",J202,0)</f>
        <v>0</v>
      </c>
      <c r="BG202" s="188">
        <f>IF(N202="zákl. přenesená",J202,0)</f>
        <v>0</v>
      </c>
      <c r="BH202" s="188">
        <f>IF(N202="sníž. přenesená",J202,0)</f>
        <v>0</v>
      </c>
      <c r="BI202" s="188">
        <f>IF(N202="nulová",J202,0)</f>
        <v>0</v>
      </c>
      <c r="BJ202" s="18" t="s">
        <v>80</v>
      </c>
      <c r="BK202" s="188">
        <f>ROUND(I202*H202,2)</f>
        <v>0</v>
      </c>
      <c r="BL202" s="18" t="s">
        <v>371</v>
      </c>
      <c r="BM202" s="187" t="s">
        <v>377</v>
      </c>
    </row>
    <row r="203" spans="1:65" s="2" customFormat="1">
      <c r="A203" s="35"/>
      <c r="B203" s="36"/>
      <c r="C203" s="37"/>
      <c r="D203" s="189" t="s">
        <v>144</v>
      </c>
      <c r="E203" s="37"/>
      <c r="F203" s="190" t="s">
        <v>378</v>
      </c>
      <c r="G203" s="37"/>
      <c r="H203" s="37"/>
      <c r="I203" s="191"/>
      <c r="J203" s="37"/>
      <c r="K203" s="37"/>
      <c r="L203" s="40"/>
      <c r="M203" s="192"/>
      <c r="N203" s="193"/>
      <c r="O203" s="65"/>
      <c r="P203" s="65"/>
      <c r="Q203" s="65"/>
      <c r="R203" s="65"/>
      <c r="S203" s="65"/>
      <c r="T203" s="66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8" t="s">
        <v>144</v>
      </c>
      <c r="AU203" s="18" t="s">
        <v>83</v>
      </c>
    </row>
    <row r="204" spans="1:65" s="13" customFormat="1" ht="20">
      <c r="B204" s="194"/>
      <c r="C204" s="195"/>
      <c r="D204" s="196" t="s">
        <v>146</v>
      </c>
      <c r="E204" s="197" t="s">
        <v>19</v>
      </c>
      <c r="F204" s="198" t="s">
        <v>379</v>
      </c>
      <c r="G204" s="195"/>
      <c r="H204" s="197" t="s">
        <v>19</v>
      </c>
      <c r="I204" s="199"/>
      <c r="J204" s="195"/>
      <c r="K204" s="195"/>
      <c r="L204" s="200"/>
      <c r="M204" s="201"/>
      <c r="N204" s="202"/>
      <c r="O204" s="202"/>
      <c r="P204" s="202"/>
      <c r="Q204" s="202"/>
      <c r="R204" s="202"/>
      <c r="S204" s="202"/>
      <c r="T204" s="203"/>
      <c r="AT204" s="204" t="s">
        <v>146</v>
      </c>
      <c r="AU204" s="204" t="s">
        <v>83</v>
      </c>
      <c r="AV204" s="13" t="s">
        <v>80</v>
      </c>
      <c r="AW204" s="13" t="s">
        <v>33</v>
      </c>
      <c r="AX204" s="13" t="s">
        <v>72</v>
      </c>
      <c r="AY204" s="204" t="s">
        <v>135</v>
      </c>
    </row>
    <row r="205" spans="1:65" s="14" customFormat="1">
      <c r="B205" s="205"/>
      <c r="C205" s="206"/>
      <c r="D205" s="196" t="s">
        <v>146</v>
      </c>
      <c r="E205" s="207" t="s">
        <v>19</v>
      </c>
      <c r="F205" s="208" t="s">
        <v>83</v>
      </c>
      <c r="G205" s="206"/>
      <c r="H205" s="209">
        <v>2</v>
      </c>
      <c r="I205" s="210"/>
      <c r="J205" s="206"/>
      <c r="K205" s="206"/>
      <c r="L205" s="211"/>
      <c r="M205" s="212"/>
      <c r="N205" s="213"/>
      <c r="O205" s="213"/>
      <c r="P205" s="213"/>
      <c r="Q205" s="213"/>
      <c r="R205" s="213"/>
      <c r="S205" s="213"/>
      <c r="T205" s="214"/>
      <c r="AT205" s="215" t="s">
        <v>146</v>
      </c>
      <c r="AU205" s="215" t="s">
        <v>83</v>
      </c>
      <c r="AV205" s="14" t="s">
        <v>83</v>
      </c>
      <c r="AW205" s="14" t="s">
        <v>33</v>
      </c>
      <c r="AX205" s="14" t="s">
        <v>72</v>
      </c>
      <c r="AY205" s="215" t="s">
        <v>135</v>
      </c>
    </row>
    <row r="206" spans="1:65" s="15" customFormat="1">
      <c r="B206" s="216"/>
      <c r="C206" s="217"/>
      <c r="D206" s="196" t="s">
        <v>146</v>
      </c>
      <c r="E206" s="218" t="s">
        <v>19</v>
      </c>
      <c r="F206" s="219" t="s">
        <v>149</v>
      </c>
      <c r="G206" s="217"/>
      <c r="H206" s="220">
        <v>2</v>
      </c>
      <c r="I206" s="221"/>
      <c r="J206" s="217"/>
      <c r="K206" s="217"/>
      <c r="L206" s="222"/>
      <c r="M206" s="241"/>
      <c r="N206" s="242"/>
      <c r="O206" s="242"/>
      <c r="P206" s="242"/>
      <c r="Q206" s="242"/>
      <c r="R206" s="242"/>
      <c r="S206" s="242"/>
      <c r="T206" s="243"/>
      <c r="AT206" s="226" t="s">
        <v>146</v>
      </c>
      <c r="AU206" s="226" t="s">
        <v>83</v>
      </c>
      <c r="AV206" s="15" t="s">
        <v>142</v>
      </c>
      <c r="AW206" s="15" t="s">
        <v>33</v>
      </c>
      <c r="AX206" s="15" t="s">
        <v>80</v>
      </c>
      <c r="AY206" s="226" t="s">
        <v>135</v>
      </c>
    </row>
    <row r="207" spans="1:65" s="2" customFormat="1" ht="7" customHeight="1">
      <c r="A207" s="35"/>
      <c r="B207" s="48"/>
      <c r="C207" s="49"/>
      <c r="D207" s="49"/>
      <c r="E207" s="49"/>
      <c r="F207" s="49"/>
      <c r="G207" s="49"/>
      <c r="H207" s="49"/>
      <c r="I207" s="49"/>
      <c r="J207" s="49"/>
      <c r="K207" s="49"/>
      <c r="L207" s="40"/>
      <c r="M207" s="35"/>
      <c r="O207" s="35"/>
      <c r="P207" s="35"/>
      <c r="Q207" s="35"/>
      <c r="R207" s="35"/>
      <c r="S207" s="35"/>
      <c r="T207" s="35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</row>
  </sheetData>
  <sheetProtection algorithmName="SHA-512" hashValue="Hxen0lZYnaN42gJTilKwkEoeSSLLbsagbNfymhOVdP67YFCA5DEVNIUNqZn3yogO1/nQ/ZTBhhlL8BiykzR7/w==" saltValue="Ft5so4p5X1sQoP+gNTP3Oqt9B2CEZ9uNRvSvhhtCsNSY5GTEbetJ6T5sP8/1goH1sqA/7ZMzInZwJ3tbGvCCUQ==" spinCount="100000" sheet="1" objects="1" scenarios="1" formatColumns="0" formatRows="0" autoFilter="0"/>
  <autoFilter ref="C85:K206" xr:uid="{00000000-0009-0000-0000-000002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0" r:id="rId1" xr:uid="{00000000-0004-0000-0200-000000000000}"/>
    <hyperlink ref="F95" r:id="rId2" xr:uid="{00000000-0004-0000-0200-000001000000}"/>
    <hyperlink ref="F100" r:id="rId3" xr:uid="{00000000-0004-0000-0200-000002000000}"/>
    <hyperlink ref="F105" r:id="rId4" xr:uid="{00000000-0004-0000-0200-000003000000}"/>
    <hyperlink ref="F110" r:id="rId5" xr:uid="{00000000-0004-0000-0200-000004000000}"/>
    <hyperlink ref="F119" r:id="rId6" xr:uid="{00000000-0004-0000-0200-000005000000}"/>
    <hyperlink ref="F126" r:id="rId7" xr:uid="{00000000-0004-0000-0200-000006000000}"/>
    <hyperlink ref="F131" r:id="rId8" xr:uid="{00000000-0004-0000-0200-000007000000}"/>
    <hyperlink ref="F138" r:id="rId9" xr:uid="{00000000-0004-0000-0200-000008000000}"/>
    <hyperlink ref="F143" r:id="rId10" xr:uid="{00000000-0004-0000-0200-000009000000}"/>
    <hyperlink ref="F148" r:id="rId11" xr:uid="{00000000-0004-0000-0200-00000A000000}"/>
    <hyperlink ref="F153" r:id="rId12" xr:uid="{00000000-0004-0000-0200-00000B000000}"/>
    <hyperlink ref="F161" r:id="rId13" xr:uid="{00000000-0004-0000-0200-00000C000000}"/>
    <hyperlink ref="F166" r:id="rId14" xr:uid="{00000000-0004-0000-0200-00000D000000}"/>
    <hyperlink ref="F171" r:id="rId15" xr:uid="{00000000-0004-0000-0200-00000E000000}"/>
    <hyperlink ref="F176" r:id="rId16" xr:uid="{00000000-0004-0000-0200-00000F000000}"/>
    <hyperlink ref="F181" r:id="rId17" xr:uid="{00000000-0004-0000-0200-000010000000}"/>
    <hyperlink ref="F187" r:id="rId18" xr:uid="{00000000-0004-0000-0200-000011000000}"/>
    <hyperlink ref="F194" r:id="rId19" xr:uid="{00000000-0004-0000-0200-000012000000}"/>
    <hyperlink ref="F198" r:id="rId20" xr:uid="{00000000-0004-0000-0200-000013000000}"/>
    <hyperlink ref="F203" r:id="rId21" xr:uid="{00000000-0004-0000-0200-00001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285"/>
  <sheetViews>
    <sheetView showGridLines="0" topLeftCell="A95" workbookViewId="0"/>
  </sheetViews>
  <sheetFormatPr defaultRowHeight="10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26"/>
      <c r="M2" s="326"/>
      <c r="N2" s="326"/>
      <c r="O2" s="326"/>
      <c r="P2" s="326"/>
      <c r="Q2" s="326"/>
      <c r="R2" s="326"/>
      <c r="S2" s="326"/>
      <c r="T2" s="326"/>
      <c r="U2" s="326"/>
      <c r="V2" s="326"/>
      <c r="AT2" s="18" t="s">
        <v>89</v>
      </c>
    </row>
    <row r="3" spans="1:46" s="1" customFormat="1" ht="7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83</v>
      </c>
    </row>
    <row r="4" spans="1:46" s="1" customFormat="1" ht="25" customHeight="1">
      <c r="B4" s="21"/>
      <c r="D4" s="104" t="s">
        <v>105</v>
      </c>
      <c r="L4" s="21"/>
      <c r="M4" s="105" t="s">
        <v>10</v>
      </c>
      <c r="AT4" s="18" t="s">
        <v>4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9" t="str">
        <f>'Rekapitulace stavby'!K6</f>
        <v>Rybník Voříšek v k.ú. Rašovice u Hlasiva</v>
      </c>
      <c r="F7" s="370"/>
      <c r="G7" s="370"/>
      <c r="H7" s="370"/>
      <c r="L7" s="21"/>
    </row>
    <row r="8" spans="1:46" s="2" customFormat="1" ht="12" customHeight="1">
      <c r="A8" s="35"/>
      <c r="B8" s="40"/>
      <c r="C8" s="35"/>
      <c r="D8" s="106" t="s">
        <v>106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1" t="s">
        <v>380</v>
      </c>
      <c r="F9" s="372"/>
      <c r="G9" s="372"/>
      <c r="H9" s="372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82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26. 11. 2021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75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7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3" t="str">
        <f>'Rekapitulace stavby'!E14</f>
        <v>Vyplň údaj</v>
      </c>
      <c r="F18" s="374"/>
      <c r="G18" s="374"/>
      <c r="H18" s="374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7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7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35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7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36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2"/>
      <c r="B27" s="113"/>
      <c r="C27" s="112"/>
      <c r="D27" s="112"/>
      <c r="E27" s="375" t="s">
        <v>19</v>
      </c>
      <c r="F27" s="375"/>
      <c r="G27" s="375"/>
      <c r="H27" s="375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7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7" customHeight="1">
      <c r="A29" s="35"/>
      <c r="B29" s="40"/>
      <c r="C29" s="35"/>
      <c r="D29" s="115"/>
      <c r="E29" s="115"/>
      <c r="F29" s="115"/>
      <c r="G29" s="115"/>
      <c r="H29" s="115"/>
      <c r="I29" s="115"/>
      <c r="J29" s="115"/>
      <c r="K29" s="115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4" customHeight="1">
      <c r="A30" s="35"/>
      <c r="B30" s="40"/>
      <c r="C30" s="35"/>
      <c r="D30" s="116" t="s">
        <v>38</v>
      </c>
      <c r="E30" s="35"/>
      <c r="F30" s="35"/>
      <c r="G30" s="35"/>
      <c r="H30" s="35"/>
      <c r="I30" s="35"/>
      <c r="J30" s="117">
        <f>ROUND(J86,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7" customHeight="1">
      <c r="A31" s="35"/>
      <c r="B31" s="40"/>
      <c r="C31" s="35"/>
      <c r="D31" s="115"/>
      <c r="E31" s="115"/>
      <c r="F31" s="115"/>
      <c r="G31" s="115"/>
      <c r="H31" s="115"/>
      <c r="I31" s="115"/>
      <c r="J31" s="115"/>
      <c r="K31" s="115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8" t="s">
        <v>40</v>
      </c>
      <c r="G32" s="35"/>
      <c r="H32" s="35"/>
      <c r="I32" s="118" t="s">
        <v>39</v>
      </c>
      <c r="J32" s="118" t="s">
        <v>41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9" t="s">
        <v>42</v>
      </c>
      <c r="E33" s="106" t="s">
        <v>43</v>
      </c>
      <c r="F33" s="120">
        <f>ROUND((SUM(BE86:BE284)),  2)</f>
        <v>0</v>
      </c>
      <c r="G33" s="35"/>
      <c r="H33" s="35"/>
      <c r="I33" s="121">
        <v>0.21</v>
      </c>
      <c r="J33" s="120">
        <f>ROUND(((SUM(BE86:BE284))*I33),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6" t="s">
        <v>44</v>
      </c>
      <c r="F34" s="120">
        <f>ROUND((SUM(BF86:BF284)),  2)</f>
        <v>0</v>
      </c>
      <c r="G34" s="35"/>
      <c r="H34" s="35"/>
      <c r="I34" s="121">
        <v>0.15</v>
      </c>
      <c r="J34" s="120">
        <f>ROUND(((SUM(BF86:BF284))*I34),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6" t="s">
        <v>45</v>
      </c>
      <c r="F35" s="120">
        <f>ROUND((SUM(BG86:BG284)),  2)</f>
        <v>0</v>
      </c>
      <c r="G35" s="35"/>
      <c r="H35" s="35"/>
      <c r="I35" s="121">
        <v>0.21</v>
      </c>
      <c r="J35" s="120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6" t="s">
        <v>46</v>
      </c>
      <c r="F36" s="120">
        <f>ROUND((SUM(BH86:BH284)),  2)</f>
        <v>0</v>
      </c>
      <c r="G36" s="35"/>
      <c r="H36" s="35"/>
      <c r="I36" s="121">
        <v>0.15</v>
      </c>
      <c r="J36" s="120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6" t="s">
        <v>47</v>
      </c>
      <c r="F37" s="120">
        <f>ROUND((SUM(BI86:BI284)),  2)</f>
        <v>0</v>
      </c>
      <c r="G37" s="35"/>
      <c r="H37" s="35"/>
      <c r="I37" s="121">
        <v>0</v>
      </c>
      <c r="J37" s="120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7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4" customHeight="1">
      <c r="A39" s="35"/>
      <c r="B39" s="40"/>
      <c r="C39" s="122"/>
      <c r="D39" s="123" t="s">
        <v>48</v>
      </c>
      <c r="E39" s="124"/>
      <c r="F39" s="124"/>
      <c r="G39" s="125" t="s">
        <v>49</v>
      </c>
      <c r="H39" s="126" t="s">
        <v>50</v>
      </c>
      <c r="I39" s="124"/>
      <c r="J39" s="127">
        <f>SUM(J30:J37)</f>
        <v>0</v>
      </c>
      <c r="K39" s="128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7" customHeight="1">
      <c r="A44" s="35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5" customHeight="1">
      <c r="A45" s="35"/>
      <c r="B45" s="36"/>
      <c r="C45" s="24" t="s">
        <v>113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7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7" t="str">
        <f>E7</f>
        <v>Rybník Voříšek v k.ú. Rašovice u Hlasiva</v>
      </c>
      <c r="F48" s="368"/>
      <c r="G48" s="368"/>
      <c r="H48" s="368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106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55" t="str">
        <f>E9</f>
        <v>SO 03 - Bezpečnostní přeliv</v>
      </c>
      <c r="F50" s="366"/>
      <c r="G50" s="366"/>
      <c r="H50" s="366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7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Rašovice u Hlasiva</v>
      </c>
      <c r="G52" s="37"/>
      <c r="H52" s="37"/>
      <c r="I52" s="30" t="s">
        <v>23</v>
      </c>
      <c r="J52" s="60" t="str">
        <f>IF(J12="","",J12)</f>
        <v>26. 11. 2021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7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15" customHeight="1">
      <c r="A54" s="35"/>
      <c r="B54" s="36"/>
      <c r="C54" s="30" t="s">
        <v>25</v>
      </c>
      <c r="D54" s="37"/>
      <c r="E54" s="37"/>
      <c r="F54" s="28" t="str">
        <f>E15</f>
        <v>Projekce rybníky</v>
      </c>
      <c r="G54" s="37"/>
      <c r="H54" s="37"/>
      <c r="I54" s="30" t="s">
        <v>31</v>
      </c>
      <c r="J54" s="33" t="str">
        <f>E21</f>
        <v>Ing. Pavel Janouš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25.65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Ing. Micheala Přenosilová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2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3" t="s">
        <v>114</v>
      </c>
      <c r="D57" s="134"/>
      <c r="E57" s="134"/>
      <c r="F57" s="134"/>
      <c r="G57" s="134"/>
      <c r="H57" s="134"/>
      <c r="I57" s="134"/>
      <c r="J57" s="135" t="s">
        <v>115</v>
      </c>
      <c r="K57" s="134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2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75" customHeight="1">
      <c r="A59" s="35"/>
      <c r="B59" s="36"/>
      <c r="C59" s="136" t="s">
        <v>70</v>
      </c>
      <c r="D59" s="37"/>
      <c r="E59" s="37"/>
      <c r="F59" s="37"/>
      <c r="G59" s="37"/>
      <c r="H59" s="37"/>
      <c r="I59" s="37"/>
      <c r="J59" s="78">
        <f>J86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116</v>
      </c>
    </row>
    <row r="60" spans="1:47" s="9" customFormat="1" ht="25" customHeight="1">
      <c r="B60" s="137"/>
      <c r="C60" s="138"/>
      <c r="D60" s="139" t="s">
        <v>117</v>
      </c>
      <c r="E60" s="140"/>
      <c r="F60" s="140"/>
      <c r="G60" s="140"/>
      <c r="H60" s="140"/>
      <c r="I60" s="140"/>
      <c r="J60" s="141">
        <f>J87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118</v>
      </c>
      <c r="E61" s="146"/>
      <c r="F61" s="146"/>
      <c r="G61" s="146"/>
      <c r="H61" s="146"/>
      <c r="I61" s="146"/>
      <c r="J61" s="147">
        <f>J88</f>
        <v>0</v>
      </c>
      <c r="K61" s="144"/>
      <c r="L61" s="148"/>
    </row>
    <row r="62" spans="1:47" s="10" customFormat="1" ht="19.899999999999999" customHeight="1">
      <c r="B62" s="143"/>
      <c r="C62" s="144"/>
      <c r="D62" s="145" t="s">
        <v>381</v>
      </c>
      <c r="E62" s="146"/>
      <c r="F62" s="146"/>
      <c r="G62" s="146"/>
      <c r="H62" s="146"/>
      <c r="I62" s="146"/>
      <c r="J62" s="147">
        <f>J128</f>
        <v>0</v>
      </c>
      <c r="K62" s="144"/>
      <c r="L62" s="148"/>
    </row>
    <row r="63" spans="1:47" s="10" customFormat="1" ht="19.899999999999999" customHeight="1">
      <c r="B63" s="143"/>
      <c r="C63" s="144"/>
      <c r="D63" s="145" t="s">
        <v>382</v>
      </c>
      <c r="E63" s="146"/>
      <c r="F63" s="146"/>
      <c r="G63" s="146"/>
      <c r="H63" s="146"/>
      <c r="I63" s="146"/>
      <c r="J63" s="147">
        <f>J136</f>
        <v>0</v>
      </c>
      <c r="K63" s="144"/>
      <c r="L63" s="148"/>
    </row>
    <row r="64" spans="1:47" s="10" customFormat="1" ht="19.899999999999999" customHeight="1">
      <c r="B64" s="143"/>
      <c r="C64" s="144"/>
      <c r="D64" s="145" t="s">
        <v>240</v>
      </c>
      <c r="E64" s="146"/>
      <c r="F64" s="146"/>
      <c r="G64" s="146"/>
      <c r="H64" s="146"/>
      <c r="I64" s="146"/>
      <c r="J64" s="147">
        <f>J267</f>
        <v>0</v>
      </c>
      <c r="K64" s="144"/>
      <c r="L64" s="148"/>
    </row>
    <row r="65" spans="1:31" s="10" customFormat="1" ht="19.899999999999999" customHeight="1">
      <c r="B65" s="143"/>
      <c r="C65" s="144"/>
      <c r="D65" s="145" t="s">
        <v>383</v>
      </c>
      <c r="E65" s="146"/>
      <c r="F65" s="146"/>
      <c r="G65" s="146"/>
      <c r="H65" s="146"/>
      <c r="I65" s="146"/>
      <c r="J65" s="147">
        <f>J276</f>
        <v>0</v>
      </c>
      <c r="K65" s="144"/>
      <c r="L65" s="148"/>
    </row>
    <row r="66" spans="1:31" s="10" customFormat="1" ht="19.899999999999999" customHeight="1">
      <c r="B66" s="143"/>
      <c r="C66" s="144"/>
      <c r="D66" s="145" t="s">
        <v>119</v>
      </c>
      <c r="E66" s="146"/>
      <c r="F66" s="146"/>
      <c r="G66" s="146"/>
      <c r="H66" s="146"/>
      <c r="I66" s="146"/>
      <c r="J66" s="147">
        <f>J282</f>
        <v>0</v>
      </c>
      <c r="K66" s="144"/>
      <c r="L66" s="148"/>
    </row>
    <row r="67" spans="1:31" s="2" customFormat="1" ht="21.75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0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7" customHeight="1">
      <c r="A68" s="35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72" spans="1:31" s="2" customFormat="1" ht="7" customHeight="1">
      <c r="A72" s="35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25" customHeight="1">
      <c r="A73" s="35"/>
      <c r="B73" s="36"/>
      <c r="C73" s="24" t="s">
        <v>120</v>
      </c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7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16</v>
      </c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67" t="str">
        <f>E7</f>
        <v>Rybník Voříšek v k.ú. Rašovice u Hlasiva</v>
      </c>
      <c r="F76" s="368"/>
      <c r="G76" s="368"/>
      <c r="H76" s="368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106</v>
      </c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6.5" customHeight="1">
      <c r="A78" s="35"/>
      <c r="B78" s="36"/>
      <c r="C78" s="37"/>
      <c r="D78" s="37"/>
      <c r="E78" s="355" t="str">
        <f>E9</f>
        <v>SO 03 - Bezpečnostní přeliv</v>
      </c>
      <c r="F78" s="366"/>
      <c r="G78" s="366"/>
      <c r="H78" s="366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7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2" customHeight="1">
      <c r="A80" s="35"/>
      <c r="B80" s="36"/>
      <c r="C80" s="30" t="s">
        <v>21</v>
      </c>
      <c r="D80" s="37"/>
      <c r="E80" s="37"/>
      <c r="F80" s="28" t="str">
        <f>F12</f>
        <v>Rašovice u Hlasiva</v>
      </c>
      <c r="G80" s="37"/>
      <c r="H80" s="37"/>
      <c r="I80" s="30" t="s">
        <v>23</v>
      </c>
      <c r="J80" s="60" t="str">
        <f>IF(J12="","",J12)</f>
        <v>26. 11. 2021</v>
      </c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7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5.15" customHeight="1">
      <c r="A82" s="35"/>
      <c r="B82" s="36"/>
      <c r="C82" s="30" t="s">
        <v>25</v>
      </c>
      <c r="D82" s="37"/>
      <c r="E82" s="37"/>
      <c r="F82" s="28" t="str">
        <f>E15</f>
        <v>Projekce rybníky</v>
      </c>
      <c r="G82" s="37"/>
      <c r="H82" s="37"/>
      <c r="I82" s="30" t="s">
        <v>31</v>
      </c>
      <c r="J82" s="33" t="str">
        <f>E21</f>
        <v>Ing. Pavel Janouš</v>
      </c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25.65" customHeight="1">
      <c r="A83" s="35"/>
      <c r="B83" s="36"/>
      <c r="C83" s="30" t="s">
        <v>29</v>
      </c>
      <c r="D83" s="37"/>
      <c r="E83" s="37"/>
      <c r="F83" s="28" t="str">
        <f>IF(E18="","",E18)</f>
        <v>Vyplň údaj</v>
      </c>
      <c r="G83" s="37"/>
      <c r="H83" s="37"/>
      <c r="I83" s="30" t="s">
        <v>34</v>
      </c>
      <c r="J83" s="33" t="str">
        <f>E24</f>
        <v>Ing. Micheala Přenosilová</v>
      </c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0.2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11" customFormat="1" ht="29.25" customHeight="1">
      <c r="A85" s="149"/>
      <c r="B85" s="150"/>
      <c r="C85" s="151" t="s">
        <v>121</v>
      </c>
      <c r="D85" s="152" t="s">
        <v>57</v>
      </c>
      <c r="E85" s="152" t="s">
        <v>53</v>
      </c>
      <c r="F85" s="152" t="s">
        <v>54</v>
      </c>
      <c r="G85" s="152" t="s">
        <v>122</v>
      </c>
      <c r="H85" s="152" t="s">
        <v>123</v>
      </c>
      <c r="I85" s="152" t="s">
        <v>124</v>
      </c>
      <c r="J85" s="152" t="s">
        <v>115</v>
      </c>
      <c r="K85" s="153" t="s">
        <v>125</v>
      </c>
      <c r="L85" s="154"/>
      <c r="M85" s="69" t="s">
        <v>19</v>
      </c>
      <c r="N85" s="70" t="s">
        <v>42</v>
      </c>
      <c r="O85" s="70" t="s">
        <v>126</v>
      </c>
      <c r="P85" s="70" t="s">
        <v>127</v>
      </c>
      <c r="Q85" s="70" t="s">
        <v>128</v>
      </c>
      <c r="R85" s="70" t="s">
        <v>129</v>
      </c>
      <c r="S85" s="70" t="s">
        <v>130</v>
      </c>
      <c r="T85" s="71" t="s">
        <v>131</v>
      </c>
      <c r="U85" s="149"/>
      <c r="V85" s="149"/>
      <c r="W85" s="149"/>
      <c r="X85" s="149"/>
      <c r="Y85" s="149"/>
      <c r="Z85" s="149"/>
      <c r="AA85" s="149"/>
      <c r="AB85" s="149"/>
      <c r="AC85" s="149"/>
      <c r="AD85" s="149"/>
      <c r="AE85" s="149"/>
    </row>
    <row r="86" spans="1:65" s="2" customFormat="1" ht="22.75" customHeight="1">
      <c r="A86" s="35"/>
      <c r="B86" s="36"/>
      <c r="C86" s="76" t="s">
        <v>132</v>
      </c>
      <c r="D86" s="37"/>
      <c r="E86" s="37"/>
      <c r="F86" s="37"/>
      <c r="G86" s="37"/>
      <c r="H86" s="37"/>
      <c r="I86" s="37"/>
      <c r="J86" s="155">
        <f>BK86</f>
        <v>0</v>
      </c>
      <c r="K86" s="37"/>
      <c r="L86" s="40"/>
      <c r="M86" s="72"/>
      <c r="N86" s="156"/>
      <c r="O86" s="73"/>
      <c r="P86" s="157">
        <f>P87</f>
        <v>0</v>
      </c>
      <c r="Q86" s="73"/>
      <c r="R86" s="157">
        <f>R87</f>
        <v>417.57120805999995</v>
      </c>
      <c r="S86" s="73"/>
      <c r="T86" s="158">
        <f>T87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8" t="s">
        <v>71</v>
      </c>
      <c r="AU86" s="18" t="s">
        <v>116</v>
      </c>
      <c r="BK86" s="159">
        <f>BK87</f>
        <v>0</v>
      </c>
    </row>
    <row r="87" spans="1:65" s="12" customFormat="1" ht="25.9" customHeight="1">
      <c r="B87" s="160"/>
      <c r="C87" s="161"/>
      <c r="D87" s="162" t="s">
        <v>71</v>
      </c>
      <c r="E87" s="163" t="s">
        <v>133</v>
      </c>
      <c r="F87" s="163" t="s">
        <v>134</v>
      </c>
      <c r="G87" s="161"/>
      <c r="H87" s="161"/>
      <c r="I87" s="164"/>
      <c r="J87" s="165">
        <f>BK87</f>
        <v>0</v>
      </c>
      <c r="K87" s="161"/>
      <c r="L87" s="166"/>
      <c r="M87" s="167"/>
      <c r="N87" s="168"/>
      <c r="O87" s="168"/>
      <c r="P87" s="169">
        <f>P88+P128+P136+P267+P276+P282</f>
        <v>0</v>
      </c>
      <c r="Q87" s="168"/>
      <c r="R87" s="169">
        <f>R88+R128+R136+R267+R276+R282</f>
        <v>417.57120805999995</v>
      </c>
      <c r="S87" s="168"/>
      <c r="T87" s="170">
        <f>T88+T128+T136+T267+T276+T282</f>
        <v>0</v>
      </c>
      <c r="AR87" s="171" t="s">
        <v>80</v>
      </c>
      <c r="AT87" s="172" t="s">
        <v>71</v>
      </c>
      <c r="AU87" s="172" t="s">
        <v>72</v>
      </c>
      <c r="AY87" s="171" t="s">
        <v>135</v>
      </c>
      <c r="BK87" s="173">
        <f>BK88+BK128+BK136+BK267+BK276+BK282</f>
        <v>0</v>
      </c>
    </row>
    <row r="88" spans="1:65" s="12" customFormat="1" ht="22.75" customHeight="1">
      <c r="B88" s="160"/>
      <c r="C88" s="161"/>
      <c r="D88" s="162" t="s">
        <v>71</v>
      </c>
      <c r="E88" s="174" t="s">
        <v>80</v>
      </c>
      <c r="F88" s="174" t="s">
        <v>136</v>
      </c>
      <c r="G88" s="161"/>
      <c r="H88" s="161"/>
      <c r="I88" s="164"/>
      <c r="J88" s="175">
        <f>BK88</f>
        <v>0</v>
      </c>
      <c r="K88" s="161"/>
      <c r="L88" s="166"/>
      <c r="M88" s="167"/>
      <c r="N88" s="168"/>
      <c r="O88" s="168"/>
      <c r="P88" s="169">
        <f>SUM(P89:P127)</f>
        <v>0</v>
      </c>
      <c r="Q88" s="168"/>
      <c r="R88" s="169">
        <f>SUM(R89:R127)</f>
        <v>0</v>
      </c>
      <c r="S88" s="168"/>
      <c r="T88" s="170">
        <f>SUM(T89:T127)</f>
        <v>0</v>
      </c>
      <c r="AR88" s="171" t="s">
        <v>80</v>
      </c>
      <c r="AT88" s="172" t="s">
        <v>71</v>
      </c>
      <c r="AU88" s="172" t="s">
        <v>80</v>
      </c>
      <c r="AY88" s="171" t="s">
        <v>135</v>
      </c>
      <c r="BK88" s="173">
        <f>SUM(BK89:BK127)</f>
        <v>0</v>
      </c>
    </row>
    <row r="89" spans="1:65" s="2" customFormat="1" ht="49" customHeight="1">
      <c r="A89" s="35"/>
      <c r="B89" s="36"/>
      <c r="C89" s="176" t="s">
        <v>80</v>
      </c>
      <c r="D89" s="176" t="s">
        <v>137</v>
      </c>
      <c r="E89" s="177" t="s">
        <v>384</v>
      </c>
      <c r="F89" s="178" t="s">
        <v>385</v>
      </c>
      <c r="G89" s="179" t="s">
        <v>152</v>
      </c>
      <c r="H89" s="180">
        <v>117</v>
      </c>
      <c r="I89" s="181"/>
      <c r="J89" s="182">
        <f>ROUND(I89*H89,2)</f>
        <v>0</v>
      </c>
      <c r="K89" s="178" t="s">
        <v>141</v>
      </c>
      <c r="L89" s="40"/>
      <c r="M89" s="183" t="s">
        <v>19</v>
      </c>
      <c r="N89" s="184" t="s">
        <v>43</v>
      </c>
      <c r="O89" s="65"/>
      <c r="P89" s="185">
        <f>O89*H89</f>
        <v>0</v>
      </c>
      <c r="Q89" s="185">
        <v>0</v>
      </c>
      <c r="R89" s="185">
        <f>Q89*H89</f>
        <v>0</v>
      </c>
      <c r="S89" s="185">
        <v>0</v>
      </c>
      <c r="T89" s="186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87" t="s">
        <v>142</v>
      </c>
      <c r="AT89" s="187" t="s">
        <v>137</v>
      </c>
      <c r="AU89" s="187" t="s">
        <v>83</v>
      </c>
      <c r="AY89" s="18" t="s">
        <v>135</v>
      </c>
      <c r="BE89" s="188">
        <f>IF(N89="základní",J89,0)</f>
        <v>0</v>
      </c>
      <c r="BF89" s="188">
        <f>IF(N89="snížená",J89,0)</f>
        <v>0</v>
      </c>
      <c r="BG89" s="188">
        <f>IF(N89="zákl. přenesená",J89,0)</f>
        <v>0</v>
      </c>
      <c r="BH89" s="188">
        <f>IF(N89="sníž. přenesená",J89,0)</f>
        <v>0</v>
      </c>
      <c r="BI89" s="188">
        <f>IF(N89="nulová",J89,0)</f>
        <v>0</v>
      </c>
      <c r="BJ89" s="18" t="s">
        <v>80</v>
      </c>
      <c r="BK89" s="188">
        <f>ROUND(I89*H89,2)</f>
        <v>0</v>
      </c>
      <c r="BL89" s="18" t="s">
        <v>142</v>
      </c>
      <c r="BM89" s="187" t="s">
        <v>386</v>
      </c>
    </row>
    <row r="90" spans="1:65" s="2" customFormat="1">
      <c r="A90" s="35"/>
      <c r="B90" s="36"/>
      <c r="C90" s="37"/>
      <c r="D90" s="189" t="s">
        <v>144</v>
      </c>
      <c r="E90" s="37"/>
      <c r="F90" s="190" t="s">
        <v>387</v>
      </c>
      <c r="G90" s="37"/>
      <c r="H90" s="37"/>
      <c r="I90" s="191"/>
      <c r="J90" s="37"/>
      <c r="K90" s="37"/>
      <c r="L90" s="40"/>
      <c r="M90" s="192"/>
      <c r="N90" s="193"/>
      <c r="O90" s="65"/>
      <c r="P90" s="65"/>
      <c r="Q90" s="65"/>
      <c r="R90" s="65"/>
      <c r="S90" s="65"/>
      <c r="T90" s="66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144</v>
      </c>
      <c r="AU90" s="18" t="s">
        <v>83</v>
      </c>
    </row>
    <row r="91" spans="1:65" s="13" customFormat="1">
      <c r="B91" s="194"/>
      <c r="C91" s="195"/>
      <c r="D91" s="196" t="s">
        <v>146</v>
      </c>
      <c r="E91" s="197" t="s">
        <v>19</v>
      </c>
      <c r="F91" s="198" t="s">
        <v>388</v>
      </c>
      <c r="G91" s="195"/>
      <c r="H91" s="197" t="s">
        <v>19</v>
      </c>
      <c r="I91" s="199"/>
      <c r="J91" s="195"/>
      <c r="K91" s="195"/>
      <c r="L91" s="200"/>
      <c r="M91" s="201"/>
      <c r="N91" s="202"/>
      <c r="O91" s="202"/>
      <c r="P91" s="202"/>
      <c r="Q91" s="202"/>
      <c r="R91" s="202"/>
      <c r="S91" s="202"/>
      <c r="T91" s="203"/>
      <c r="AT91" s="204" t="s">
        <v>146</v>
      </c>
      <c r="AU91" s="204" t="s">
        <v>83</v>
      </c>
      <c r="AV91" s="13" t="s">
        <v>80</v>
      </c>
      <c r="AW91" s="13" t="s">
        <v>33</v>
      </c>
      <c r="AX91" s="13" t="s">
        <v>72</v>
      </c>
      <c r="AY91" s="204" t="s">
        <v>135</v>
      </c>
    </row>
    <row r="92" spans="1:65" s="14" customFormat="1">
      <c r="B92" s="205"/>
      <c r="C92" s="206"/>
      <c r="D92" s="196" t="s">
        <v>146</v>
      </c>
      <c r="E92" s="207" t="s">
        <v>19</v>
      </c>
      <c r="F92" s="208" t="s">
        <v>389</v>
      </c>
      <c r="G92" s="206"/>
      <c r="H92" s="209">
        <v>117</v>
      </c>
      <c r="I92" s="210"/>
      <c r="J92" s="206"/>
      <c r="K92" s="206"/>
      <c r="L92" s="211"/>
      <c r="M92" s="212"/>
      <c r="N92" s="213"/>
      <c r="O92" s="213"/>
      <c r="P92" s="213"/>
      <c r="Q92" s="213"/>
      <c r="R92" s="213"/>
      <c r="S92" s="213"/>
      <c r="T92" s="214"/>
      <c r="AT92" s="215" t="s">
        <v>146</v>
      </c>
      <c r="AU92" s="215" t="s">
        <v>83</v>
      </c>
      <c r="AV92" s="14" t="s">
        <v>83</v>
      </c>
      <c r="AW92" s="14" t="s">
        <v>33</v>
      </c>
      <c r="AX92" s="14" t="s">
        <v>72</v>
      </c>
      <c r="AY92" s="215" t="s">
        <v>135</v>
      </c>
    </row>
    <row r="93" spans="1:65" s="15" customFormat="1">
      <c r="B93" s="216"/>
      <c r="C93" s="217"/>
      <c r="D93" s="196" t="s">
        <v>146</v>
      </c>
      <c r="E93" s="218" t="s">
        <v>19</v>
      </c>
      <c r="F93" s="219" t="s">
        <v>149</v>
      </c>
      <c r="G93" s="217"/>
      <c r="H93" s="220">
        <v>117</v>
      </c>
      <c r="I93" s="221"/>
      <c r="J93" s="217"/>
      <c r="K93" s="217"/>
      <c r="L93" s="222"/>
      <c r="M93" s="223"/>
      <c r="N93" s="224"/>
      <c r="O93" s="224"/>
      <c r="P93" s="224"/>
      <c r="Q93" s="224"/>
      <c r="R93" s="224"/>
      <c r="S93" s="224"/>
      <c r="T93" s="225"/>
      <c r="AT93" s="226" t="s">
        <v>146</v>
      </c>
      <c r="AU93" s="226" t="s">
        <v>83</v>
      </c>
      <c r="AV93" s="15" t="s">
        <v>142</v>
      </c>
      <c r="AW93" s="15" t="s">
        <v>33</v>
      </c>
      <c r="AX93" s="15" t="s">
        <v>80</v>
      </c>
      <c r="AY93" s="226" t="s">
        <v>135</v>
      </c>
    </row>
    <row r="94" spans="1:65" s="2" customFormat="1" ht="62.75" customHeight="1">
      <c r="A94" s="35"/>
      <c r="B94" s="36"/>
      <c r="C94" s="176" t="s">
        <v>83</v>
      </c>
      <c r="D94" s="176" t="s">
        <v>137</v>
      </c>
      <c r="E94" s="177" t="s">
        <v>158</v>
      </c>
      <c r="F94" s="178" t="s">
        <v>159</v>
      </c>
      <c r="G94" s="179" t="s">
        <v>152</v>
      </c>
      <c r="H94" s="180">
        <v>132</v>
      </c>
      <c r="I94" s="181"/>
      <c r="J94" s="182">
        <f>ROUND(I94*H94,2)</f>
        <v>0</v>
      </c>
      <c r="K94" s="178" t="s">
        <v>141</v>
      </c>
      <c r="L94" s="40"/>
      <c r="M94" s="183" t="s">
        <v>19</v>
      </c>
      <c r="N94" s="184" t="s">
        <v>43</v>
      </c>
      <c r="O94" s="65"/>
      <c r="P94" s="185">
        <f>O94*H94</f>
        <v>0</v>
      </c>
      <c r="Q94" s="185">
        <v>0</v>
      </c>
      <c r="R94" s="185">
        <f>Q94*H94</f>
        <v>0</v>
      </c>
      <c r="S94" s="185">
        <v>0</v>
      </c>
      <c r="T94" s="186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7" t="s">
        <v>142</v>
      </c>
      <c r="AT94" s="187" t="s">
        <v>137</v>
      </c>
      <c r="AU94" s="187" t="s">
        <v>83</v>
      </c>
      <c r="AY94" s="18" t="s">
        <v>135</v>
      </c>
      <c r="BE94" s="188">
        <f>IF(N94="základní",J94,0)</f>
        <v>0</v>
      </c>
      <c r="BF94" s="188">
        <f>IF(N94="snížená",J94,0)</f>
        <v>0</v>
      </c>
      <c r="BG94" s="188">
        <f>IF(N94="zákl. přenesená",J94,0)</f>
        <v>0</v>
      </c>
      <c r="BH94" s="188">
        <f>IF(N94="sníž. přenesená",J94,0)</f>
        <v>0</v>
      </c>
      <c r="BI94" s="188">
        <f>IF(N94="nulová",J94,0)</f>
        <v>0</v>
      </c>
      <c r="BJ94" s="18" t="s">
        <v>80</v>
      </c>
      <c r="BK94" s="188">
        <f>ROUND(I94*H94,2)</f>
        <v>0</v>
      </c>
      <c r="BL94" s="18" t="s">
        <v>142</v>
      </c>
      <c r="BM94" s="187" t="s">
        <v>390</v>
      </c>
    </row>
    <row r="95" spans="1:65" s="2" customFormat="1">
      <c r="A95" s="35"/>
      <c r="B95" s="36"/>
      <c r="C95" s="37"/>
      <c r="D95" s="189" t="s">
        <v>144</v>
      </c>
      <c r="E95" s="37"/>
      <c r="F95" s="190" t="s">
        <v>161</v>
      </c>
      <c r="G95" s="37"/>
      <c r="H95" s="37"/>
      <c r="I95" s="191"/>
      <c r="J95" s="37"/>
      <c r="K95" s="37"/>
      <c r="L95" s="40"/>
      <c r="M95" s="192"/>
      <c r="N95" s="193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144</v>
      </c>
      <c r="AU95" s="18" t="s">
        <v>83</v>
      </c>
    </row>
    <row r="96" spans="1:65" s="13" customFormat="1">
      <c r="B96" s="194"/>
      <c r="C96" s="195"/>
      <c r="D96" s="196" t="s">
        <v>146</v>
      </c>
      <c r="E96" s="197" t="s">
        <v>19</v>
      </c>
      <c r="F96" s="198" t="s">
        <v>391</v>
      </c>
      <c r="G96" s="195"/>
      <c r="H96" s="197" t="s">
        <v>19</v>
      </c>
      <c r="I96" s="199"/>
      <c r="J96" s="195"/>
      <c r="K96" s="195"/>
      <c r="L96" s="200"/>
      <c r="M96" s="201"/>
      <c r="N96" s="202"/>
      <c r="O96" s="202"/>
      <c r="P96" s="202"/>
      <c r="Q96" s="202"/>
      <c r="R96" s="202"/>
      <c r="S96" s="202"/>
      <c r="T96" s="203"/>
      <c r="AT96" s="204" t="s">
        <v>146</v>
      </c>
      <c r="AU96" s="204" t="s">
        <v>83</v>
      </c>
      <c r="AV96" s="13" t="s">
        <v>80</v>
      </c>
      <c r="AW96" s="13" t="s">
        <v>33</v>
      </c>
      <c r="AX96" s="13" t="s">
        <v>72</v>
      </c>
      <c r="AY96" s="204" t="s">
        <v>135</v>
      </c>
    </row>
    <row r="97" spans="1:65" s="14" customFormat="1">
      <c r="B97" s="205"/>
      <c r="C97" s="206"/>
      <c r="D97" s="196" t="s">
        <v>146</v>
      </c>
      <c r="E97" s="207" t="s">
        <v>19</v>
      </c>
      <c r="F97" s="208" t="s">
        <v>389</v>
      </c>
      <c r="G97" s="206"/>
      <c r="H97" s="209">
        <v>117</v>
      </c>
      <c r="I97" s="210"/>
      <c r="J97" s="206"/>
      <c r="K97" s="206"/>
      <c r="L97" s="211"/>
      <c r="M97" s="212"/>
      <c r="N97" s="213"/>
      <c r="O97" s="213"/>
      <c r="P97" s="213"/>
      <c r="Q97" s="213"/>
      <c r="R97" s="213"/>
      <c r="S97" s="213"/>
      <c r="T97" s="214"/>
      <c r="AT97" s="215" t="s">
        <v>146</v>
      </c>
      <c r="AU97" s="215" t="s">
        <v>83</v>
      </c>
      <c r="AV97" s="14" t="s">
        <v>83</v>
      </c>
      <c r="AW97" s="14" t="s">
        <v>33</v>
      </c>
      <c r="AX97" s="14" t="s">
        <v>72</v>
      </c>
      <c r="AY97" s="215" t="s">
        <v>135</v>
      </c>
    </row>
    <row r="98" spans="1:65" s="13" customFormat="1">
      <c r="B98" s="194"/>
      <c r="C98" s="195"/>
      <c r="D98" s="196" t="s">
        <v>146</v>
      </c>
      <c r="E98" s="197" t="s">
        <v>19</v>
      </c>
      <c r="F98" s="198" t="s">
        <v>392</v>
      </c>
      <c r="G98" s="195"/>
      <c r="H98" s="197" t="s">
        <v>19</v>
      </c>
      <c r="I98" s="199"/>
      <c r="J98" s="195"/>
      <c r="K98" s="195"/>
      <c r="L98" s="200"/>
      <c r="M98" s="201"/>
      <c r="N98" s="202"/>
      <c r="O98" s="202"/>
      <c r="P98" s="202"/>
      <c r="Q98" s="202"/>
      <c r="R98" s="202"/>
      <c r="S98" s="202"/>
      <c r="T98" s="203"/>
      <c r="AT98" s="204" t="s">
        <v>146</v>
      </c>
      <c r="AU98" s="204" t="s">
        <v>83</v>
      </c>
      <c r="AV98" s="13" t="s">
        <v>80</v>
      </c>
      <c r="AW98" s="13" t="s">
        <v>33</v>
      </c>
      <c r="AX98" s="13" t="s">
        <v>72</v>
      </c>
      <c r="AY98" s="204" t="s">
        <v>135</v>
      </c>
    </row>
    <row r="99" spans="1:65" s="14" customFormat="1">
      <c r="B99" s="205"/>
      <c r="C99" s="206"/>
      <c r="D99" s="196" t="s">
        <v>146</v>
      </c>
      <c r="E99" s="207" t="s">
        <v>19</v>
      </c>
      <c r="F99" s="208" t="s">
        <v>393</v>
      </c>
      <c r="G99" s="206"/>
      <c r="H99" s="209">
        <v>15</v>
      </c>
      <c r="I99" s="210"/>
      <c r="J99" s="206"/>
      <c r="K99" s="206"/>
      <c r="L99" s="211"/>
      <c r="M99" s="212"/>
      <c r="N99" s="213"/>
      <c r="O99" s="213"/>
      <c r="P99" s="213"/>
      <c r="Q99" s="213"/>
      <c r="R99" s="213"/>
      <c r="S99" s="213"/>
      <c r="T99" s="214"/>
      <c r="AT99" s="215" t="s">
        <v>146</v>
      </c>
      <c r="AU99" s="215" t="s">
        <v>83</v>
      </c>
      <c r="AV99" s="14" t="s">
        <v>83</v>
      </c>
      <c r="AW99" s="14" t="s">
        <v>33</v>
      </c>
      <c r="AX99" s="14" t="s">
        <v>72</v>
      </c>
      <c r="AY99" s="215" t="s">
        <v>135</v>
      </c>
    </row>
    <row r="100" spans="1:65" s="15" customFormat="1">
      <c r="B100" s="216"/>
      <c r="C100" s="217"/>
      <c r="D100" s="196" t="s">
        <v>146</v>
      </c>
      <c r="E100" s="218" t="s">
        <v>19</v>
      </c>
      <c r="F100" s="219" t="s">
        <v>149</v>
      </c>
      <c r="G100" s="217"/>
      <c r="H100" s="220">
        <v>132</v>
      </c>
      <c r="I100" s="221"/>
      <c r="J100" s="217"/>
      <c r="K100" s="217"/>
      <c r="L100" s="222"/>
      <c r="M100" s="223"/>
      <c r="N100" s="224"/>
      <c r="O100" s="224"/>
      <c r="P100" s="224"/>
      <c r="Q100" s="224"/>
      <c r="R100" s="224"/>
      <c r="S100" s="224"/>
      <c r="T100" s="225"/>
      <c r="AT100" s="226" t="s">
        <v>146</v>
      </c>
      <c r="AU100" s="226" t="s">
        <v>83</v>
      </c>
      <c r="AV100" s="15" t="s">
        <v>142</v>
      </c>
      <c r="AW100" s="15" t="s">
        <v>33</v>
      </c>
      <c r="AX100" s="15" t="s">
        <v>80</v>
      </c>
      <c r="AY100" s="226" t="s">
        <v>135</v>
      </c>
    </row>
    <row r="101" spans="1:65" s="2" customFormat="1" ht="44.25" customHeight="1">
      <c r="A101" s="35"/>
      <c r="B101" s="36"/>
      <c r="C101" s="176" t="s">
        <v>157</v>
      </c>
      <c r="D101" s="176" t="s">
        <v>137</v>
      </c>
      <c r="E101" s="177" t="s">
        <v>277</v>
      </c>
      <c r="F101" s="178" t="s">
        <v>278</v>
      </c>
      <c r="G101" s="179" t="s">
        <v>152</v>
      </c>
      <c r="H101" s="180">
        <v>15</v>
      </c>
      <c r="I101" s="181"/>
      <c r="J101" s="182">
        <f>ROUND(I101*H101,2)</f>
        <v>0</v>
      </c>
      <c r="K101" s="178" t="s">
        <v>141</v>
      </c>
      <c r="L101" s="40"/>
      <c r="M101" s="183" t="s">
        <v>19</v>
      </c>
      <c r="N101" s="184" t="s">
        <v>43</v>
      </c>
      <c r="O101" s="65"/>
      <c r="P101" s="185">
        <f>O101*H101</f>
        <v>0</v>
      </c>
      <c r="Q101" s="185">
        <v>0</v>
      </c>
      <c r="R101" s="185">
        <f>Q101*H101</f>
        <v>0</v>
      </c>
      <c r="S101" s="185">
        <v>0</v>
      </c>
      <c r="T101" s="186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7" t="s">
        <v>142</v>
      </c>
      <c r="AT101" s="187" t="s">
        <v>137</v>
      </c>
      <c r="AU101" s="187" t="s">
        <v>83</v>
      </c>
      <c r="AY101" s="18" t="s">
        <v>135</v>
      </c>
      <c r="BE101" s="188">
        <f>IF(N101="základní",J101,0)</f>
        <v>0</v>
      </c>
      <c r="BF101" s="188">
        <f>IF(N101="snížená",J101,0)</f>
        <v>0</v>
      </c>
      <c r="BG101" s="188">
        <f>IF(N101="zákl. přenesená",J101,0)</f>
        <v>0</v>
      </c>
      <c r="BH101" s="188">
        <f>IF(N101="sníž. přenesená",J101,0)</f>
        <v>0</v>
      </c>
      <c r="BI101" s="188">
        <f>IF(N101="nulová",J101,0)</f>
        <v>0</v>
      </c>
      <c r="BJ101" s="18" t="s">
        <v>80</v>
      </c>
      <c r="BK101" s="188">
        <f>ROUND(I101*H101,2)</f>
        <v>0</v>
      </c>
      <c r="BL101" s="18" t="s">
        <v>142</v>
      </c>
      <c r="BM101" s="187" t="s">
        <v>394</v>
      </c>
    </row>
    <row r="102" spans="1:65" s="2" customFormat="1">
      <c r="A102" s="35"/>
      <c r="B102" s="36"/>
      <c r="C102" s="37"/>
      <c r="D102" s="189" t="s">
        <v>144</v>
      </c>
      <c r="E102" s="37"/>
      <c r="F102" s="190" t="s">
        <v>280</v>
      </c>
      <c r="G102" s="37"/>
      <c r="H102" s="37"/>
      <c r="I102" s="191"/>
      <c r="J102" s="37"/>
      <c r="K102" s="37"/>
      <c r="L102" s="40"/>
      <c r="M102" s="192"/>
      <c r="N102" s="193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144</v>
      </c>
      <c r="AU102" s="18" t="s">
        <v>83</v>
      </c>
    </row>
    <row r="103" spans="1:65" s="13" customFormat="1" ht="20">
      <c r="B103" s="194"/>
      <c r="C103" s="195"/>
      <c r="D103" s="196" t="s">
        <v>146</v>
      </c>
      <c r="E103" s="197" t="s">
        <v>19</v>
      </c>
      <c r="F103" s="198" t="s">
        <v>395</v>
      </c>
      <c r="G103" s="195"/>
      <c r="H103" s="197" t="s">
        <v>19</v>
      </c>
      <c r="I103" s="199"/>
      <c r="J103" s="195"/>
      <c r="K103" s="195"/>
      <c r="L103" s="200"/>
      <c r="M103" s="201"/>
      <c r="N103" s="202"/>
      <c r="O103" s="202"/>
      <c r="P103" s="202"/>
      <c r="Q103" s="202"/>
      <c r="R103" s="202"/>
      <c r="S103" s="202"/>
      <c r="T103" s="203"/>
      <c r="AT103" s="204" t="s">
        <v>146</v>
      </c>
      <c r="AU103" s="204" t="s">
        <v>83</v>
      </c>
      <c r="AV103" s="13" t="s">
        <v>80</v>
      </c>
      <c r="AW103" s="13" t="s">
        <v>33</v>
      </c>
      <c r="AX103" s="13" t="s">
        <v>72</v>
      </c>
      <c r="AY103" s="204" t="s">
        <v>135</v>
      </c>
    </row>
    <row r="104" spans="1:65" s="14" customFormat="1">
      <c r="B104" s="205"/>
      <c r="C104" s="206"/>
      <c r="D104" s="196" t="s">
        <v>146</v>
      </c>
      <c r="E104" s="207" t="s">
        <v>19</v>
      </c>
      <c r="F104" s="208" t="s">
        <v>393</v>
      </c>
      <c r="G104" s="206"/>
      <c r="H104" s="209">
        <v>15</v>
      </c>
      <c r="I104" s="210"/>
      <c r="J104" s="206"/>
      <c r="K104" s="206"/>
      <c r="L104" s="211"/>
      <c r="M104" s="212"/>
      <c r="N104" s="213"/>
      <c r="O104" s="213"/>
      <c r="P104" s="213"/>
      <c r="Q104" s="213"/>
      <c r="R104" s="213"/>
      <c r="S104" s="213"/>
      <c r="T104" s="214"/>
      <c r="AT104" s="215" t="s">
        <v>146</v>
      </c>
      <c r="AU104" s="215" t="s">
        <v>83</v>
      </c>
      <c r="AV104" s="14" t="s">
        <v>83</v>
      </c>
      <c r="AW104" s="14" t="s">
        <v>33</v>
      </c>
      <c r="AX104" s="14" t="s">
        <v>72</v>
      </c>
      <c r="AY104" s="215" t="s">
        <v>135</v>
      </c>
    </row>
    <row r="105" spans="1:65" s="15" customFormat="1">
      <c r="B105" s="216"/>
      <c r="C105" s="217"/>
      <c r="D105" s="196" t="s">
        <v>146</v>
      </c>
      <c r="E105" s="218" t="s">
        <v>19</v>
      </c>
      <c r="F105" s="219" t="s">
        <v>149</v>
      </c>
      <c r="G105" s="217"/>
      <c r="H105" s="220">
        <v>15</v>
      </c>
      <c r="I105" s="221"/>
      <c r="J105" s="217"/>
      <c r="K105" s="217"/>
      <c r="L105" s="222"/>
      <c r="M105" s="223"/>
      <c r="N105" s="224"/>
      <c r="O105" s="224"/>
      <c r="P105" s="224"/>
      <c r="Q105" s="224"/>
      <c r="R105" s="224"/>
      <c r="S105" s="224"/>
      <c r="T105" s="225"/>
      <c r="AT105" s="226" t="s">
        <v>146</v>
      </c>
      <c r="AU105" s="226" t="s">
        <v>83</v>
      </c>
      <c r="AV105" s="15" t="s">
        <v>142</v>
      </c>
      <c r="AW105" s="15" t="s">
        <v>33</v>
      </c>
      <c r="AX105" s="15" t="s">
        <v>80</v>
      </c>
      <c r="AY105" s="226" t="s">
        <v>135</v>
      </c>
    </row>
    <row r="106" spans="1:65" s="2" customFormat="1" ht="62.75" customHeight="1">
      <c r="A106" s="35"/>
      <c r="B106" s="36"/>
      <c r="C106" s="176" t="s">
        <v>142</v>
      </c>
      <c r="D106" s="176" t="s">
        <v>137</v>
      </c>
      <c r="E106" s="177" t="s">
        <v>281</v>
      </c>
      <c r="F106" s="178" t="s">
        <v>282</v>
      </c>
      <c r="G106" s="179" t="s">
        <v>152</v>
      </c>
      <c r="H106" s="180">
        <v>15</v>
      </c>
      <c r="I106" s="181"/>
      <c r="J106" s="182">
        <f>ROUND(I106*H106,2)</f>
        <v>0</v>
      </c>
      <c r="K106" s="178" t="s">
        <v>141</v>
      </c>
      <c r="L106" s="40"/>
      <c r="M106" s="183" t="s">
        <v>19</v>
      </c>
      <c r="N106" s="184" t="s">
        <v>43</v>
      </c>
      <c r="O106" s="65"/>
      <c r="P106" s="185">
        <f>O106*H106</f>
        <v>0</v>
      </c>
      <c r="Q106" s="185">
        <v>0</v>
      </c>
      <c r="R106" s="185">
        <f>Q106*H106</f>
        <v>0</v>
      </c>
      <c r="S106" s="185">
        <v>0</v>
      </c>
      <c r="T106" s="186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7" t="s">
        <v>142</v>
      </c>
      <c r="AT106" s="187" t="s">
        <v>137</v>
      </c>
      <c r="AU106" s="187" t="s">
        <v>83</v>
      </c>
      <c r="AY106" s="18" t="s">
        <v>135</v>
      </c>
      <c r="BE106" s="188">
        <f>IF(N106="základní",J106,0)</f>
        <v>0</v>
      </c>
      <c r="BF106" s="188">
        <f>IF(N106="snížená",J106,0)</f>
        <v>0</v>
      </c>
      <c r="BG106" s="188">
        <f>IF(N106="zákl. přenesená",J106,0)</f>
        <v>0</v>
      </c>
      <c r="BH106" s="188">
        <f>IF(N106="sníž. přenesená",J106,0)</f>
        <v>0</v>
      </c>
      <c r="BI106" s="188">
        <f>IF(N106="nulová",J106,0)</f>
        <v>0</v>
      </c>
      <c r="BJ106" s="18" t="s">
        <v>80</v>
      </c>
      <c r="BK106" s="188">
        <f>ROUND(I106*H106,2)</f>
        <v>0</v>
      </c>
      <c r="BL106" s="18" t="s">
        <v>142</v>
      </c>
      <c r="BM106" s="187" t="s">
        <v>396</v>
      </c>
    </row>
    <row r="107" spans="1:65" s="2" customFormat="1">
      <c r="A107" s="35"/>
      <c r="B107" s="36"/>
      <c r="C107" s="37"/>
      <c r="D107" s="189" t="s">
        <v>144</v>
      </c>
      <c r="E107" s="37"/>
      <c r="F107" s="190" t="s">
        <v>284</v>
      </c>
      <c r="G107" s="37"/>
      <c r="H107" s="37"/>
      <c r="I107" s="191"/>
      <c r="J107" s="37"/>
      <c r="K107" s="37"/>
      <c r="L107" s="40"/>
      <c r="M107" s="192"/>
      <c r="N107" s="193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144</v>
      </c>
      <c r="AU107" s="18" t="s">
        <v>83</v>
      </c>
    </row>
    <row r="108" spans="1:65" s="13" customFormat="1" ht="20">
      <c r="B108" s="194"/>
      <c r="C108" s="195"/>
      <c r="D108" s="196" t="s">
        <v>146</v>
      </c>
      <c r="E108" s="197" t="s">
        <v>19</v>
      </c>
      <c r="F108" s="198" t="s">
        <v>395</v>
      </c>
      <c r="G108" s="195"/>
      <c r="H108" s="197" t="s">
        <v>19</v>
      </c>
      <c r="I108" s="199"/>
      <c r="J108" s="195"/>
      <c r="K108" s="195"/>
      <c r="L108" s="200"/>
      <c r="M108" s="201"/>
      <c r="N108" s="202"/>
      <c r="O108" s="202"/>
      <c r="P108" s="202"/>
      <c r="Q108" s="202"/>
      <c r="R108" s="202"/>
      <c r="S108" s="202"/>
      <c r="T108" s="203"/>
      <c r="AT108" s="204" t="s">
        <v>146</v>
      </c>
      <c r="AU108" s="204" t="s">
        <v>83</v>
      </c>
      <c r="AV108" s="13" t="s">
        <v>80</v>
      </c>
      <c r="AW108" s="13" t="s">
        <v>33</v>
      </c>
      <c r="AX108" s="13" t="s">
        <v>72</v>
      </c>
      <c r="AY108" s="204" t="s">
        <v>135</v>
      </c>
    </row>
    <row r="109" spans="1:65" s="14" customFormat="1">
      <c r="B109" s="205"/>
      <c r="C109" s="206"/>
      <c r="D109" s="196" t="s">
        <v>146</v>
      </c>
      <c r="E109" s="207" t="s">
        <v>19</v>
      </c>
      <c r="F109" s="208" t="s">
        <v>393</v>
      </c>
      <c r="G109" s="206"/>
      <c r="H109" s="209">
        <v>15</v>
      </c>
      <c r="I109" s="210"/>
      <c r="J109" s="206"/>
      <c r="K109" s="206"/>
      <c r="L109" s="211"/>
      <c r="M109" s="212"/>
      <c r="N109" s="213"/>
      <c r="O109" s="213"/>
      <c r="P109" s="213"/>
      <c r="Q109" s="213"/>
      <c r="R109" s="213"/>
      <c r="S109" s="213"/>
      <c r="T109" s="214"/>
      <c r="AT109" s="215" t="s">
        <v>146</v>
      </c>
      <c r="AU109" s="215" t="s">
        <v>83</v>
      </c>
      <c r="AV109" s="14" t="s">
        <v>83</v>
      </c>
      <c r="AW109" s="14" t="s">
        <v>33</v>
      </c>
      <c r="AX109" s="14" t="s">
        <v>72</v>
      </c>
      <c r="AY109" s="215" t="s">
        <v>135</v>
      </c>
    </row>
    <row r="110" spans="1:65" s="15" customFormat="1">
      <c r="B110" s="216"/>
      <c r="C110" s="217"/>
      <c r="D110" s="196" t="s">
        <v>146</v>
      </c>
      <c r="E110" s="218" t="s">
        <v>19</v>
      </c>
      <c r="F110" s="219" t="s">
        <v>149</v>
      </c>
      <c r="G110" s="217"/>
      <c r="H110" s="220">
        <v>15</v>
      </c>
      <c r="I110" s="221"/>
      <c r="J110" s="217"/>
      <c r="K110" s="217"/>
      <c r="L110" s="222"/>
      <c r="M110" s="223"/>
      <c r="N110" s="224"/>
      <c r="O110" s="224"/>
      <c r="P110" s="224"/>
      <c r="Q110" s="224"/>
      <c r="R110" s="224"/>
      <c r="S110" s="224"/>
      <c r="T110" s="225"/>
      <c r="AT110" s="226" t="s">
        <v>146</v>
      </c>
      <c r="AU110" s="226" t="s">
        <v>83</v>
      </c>
      <c r="AV110" s="15" t="s">
        <v>142</v>
      </c>
      <c r="AW110" s="15" t="s">
        <v>33</v>
      </c>
      <c r="AX110" s="15" t="s">
        <v>80</v>
      </c>
      <c r="AY110" s="226" t="s">
        <v>135</v>
      </c>
    </row>
    <row r="111" spans="1:65" s="2" customFormat="1" ht="33" customHeight="1">
      <c r="A111" s="35"/>
      <c r="B111" s="36"/>
      <c r="C111" s="176" t="s">
        <v>170</v>
      </c>
      <c r="D111" s="176" t="s">
        <v>137</v>
      </c>
      <c r="E111" s="177" t="s">
        <v>285</v>
      </c>
      <c r="F111" s="178" t="s">
        <v>286</v>
      </c>
      <c r="G111" s="179" t="s">
        <v>140</v>
      </c>
      <c r="H111" s="180">
        <v>82.4</v>
      </c>
      <c r="I111" s="181"/>
      <c r="J111" s="182">
        <f>ROUND(I111*H111,2)</f>
        <v>0</v>
      </c>
      <c r="K111" s="178" t="s">
        <v>141</v>
      </c>
      <c r="L111" s="40"/>
      <c r="M111" s="183" t="s">
        <v>19</v>
      </c>
      <c r="N111" s="184" t="s">
        <v>43</v>
      </c>
      <c r="O111" s="65"/>
      <c r="P111" s="185">
        <f>O111*H111</f>
        <v>0</v>
      </c>
      <c r="Q111" s="185">
        <v>0</v>
      </c>
      <c r="R111" s="185">
        <f>Q111*H111</f>
        <v>0</v>
      </c>
      <c r="S111" s="185">
        <v>0</v>
      </c>
      <c r="T111" s="186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87" t="s">
        <v>142</v>
      </c>
      <c r="AT111" s="187" t="s">
        <v>137</v>
      </c>
      <c r="AU111" s="187" t="s">
        <v>83</v>
      </c>
      <c r="AY111" s="18" t="s">
        <v>135</v>
      </c>
      <c r="BE111" s="188">
        <f>IF(N111="základní",J111,0)</f>
        <v>0</v>
      </c>
      <c r="BF111" s="188">
        <f>IF(N111="snížená",J111,0)</f>
        <v>0</v>
      </c>
      <c r="BG111" s="188">
        <f>IF(N111="zákl. přenesená",J111,0)</f>
        <v>0</v>
      </c>
      <c r="BH111" s="188">
        <f>IF(N111="sníž. přenesená",J111,0)</f>
        <v>0</v>
      </c>
      <c r="BI111" s="188">
        <f>IF(N111="nulová",J111,0)</f>
        <v>0</v>
      </c>
      <c r="BJ111" s="18" t="s">
        <v>80</v>
      </c>
      <c r="BK111" s="188">
        <f>ROUND(I111*H111,2)</f>
        <v>0</v>
      </c>
      <c r="BL111" s="18" t="s">
        <v>142</v>
      </c>
      <c r="BM111" s="187" t="s">
        <v>397</v>
      </c>
    </row>
    <row r="112" spans="1:65" s="2" customFormat="1">
      <c r="A112" s="35"/>
      <c r="B112" s="36"/>
      <c r="C112" s="37"/>
      <c r="D112" s="189" t="s">
        <v>144</v>
      </c>
      <c r="E112" s="37"/>
      <c r="F112" s="190" t="s">
        <v>288</v>
      </c>
      <c r="G112" s="37"/>
      <c r="H112" s="37"/>
      <c r="I112" s="191"/>
      <c r="J112" s="37"/>
      <c r="K112" s="37"/>
      <c r="L112" s="40"/>
      <c r="M112" s="192"/>
      <c r="N112" s="193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144</v>
      </c>
      <c r="AU112" s="18" t="s">
        <v>83</v>
      </c>
    </row>
    <row r="113" spans="1:65" s="13" customFormat="1">
      <c r="B113" s="194"/>
      <c r="C113" s="195"/>
      <c r="D113" s="196" t="s">
        <v>146</v>
      </c>
      <c r="E113" s="197" t="s">
        <v>19</v>
      </c>
      <c r="F113" s="198" t="s">
        <v>398</v>
      </c>
      <c r="G113" s="195"/>
      <c r="H113" s="197" t="s">
        <v>19</v>
      </c>
      <c r="I113" s="199"/>
      <c r="J113" s="195"/>
      <c r="K113" s="195"/>
      <c r="L113" s="200"/>
      <c r="M113" s="201"/>
      <c r="N113" s="202"/>
      <c r="O113" s="202"/>
      <c r="P113" s="202"/>
      <c r="Q113" s="202"/>
      <c r="R113" s="202"/>
      <c r="S113" s="202"/>
      <c r="T113" s="203"/>
      <c r="AT113" s="204" t="s">
        <v>146</v>
      </c>
      <c r="AU113" s="204" t="s">
        <v>83</v>
      </c>
      <c r="AV113" s="13" t="s">
        <v>80</v>
      </c>
      <c r="AW113" s="13" t="s">
        <v>33</v>
      </c>
      <c r="AX113" s="13" t="s">
        <v>72</v>
      </c>
      <c r="AY113" s="204" t="s">
        <v>135</v>
      </c>
    </row>
    <row r="114" spans="1:65" s="14" customFormat="1">
      <c r="B114" s="205"/>
      <c r="C114" s="206"/>
      <c r="D114" s="196" t="s">
        <v>146</v>
      </c>
      <c r="E114" s="207" t="s">
        <v>19</v>
      </c>
      <c r="F114" s="208" t="s">
        <v>399</v>
      </c>
      <c r="G114" s="206"/>
      <c r="H114" s="209">
        <v>82.4</v>
      </c>
      <c r="I114" s="210"/>
      <c r="J114" s="206"/>
      <c r="K114" s="206"/>
      <c r="L114" s="211"/>
      <c r="M114" s="212"/>
      <c r="N114" s="213"/>
      <c r="O114" s="213"/>
      <c r="P114" s="213"/>
      <c r="Q114" s="213"/>
      <c r="R114" s="213"/>
      <c r="S114" s="213"/>
      <c r="T114" s="214"/>
      <c r="AT114" s="215" t="s">
        <v>146</v>
      </c>
      <c r="AU114" s="215" t="s">
        <v>83</v>
      </c>
      <c r="AV114" s="14" t="s">
        <v>83</v>
      </c>
      <c r="AW114" s="14" t="s">
        <v>33</v>
      </c>
      <c r="AX114" s="14" t="s">
        <v>72</v>
      </c>
      <c r="AY114" s="215" t="s">
        <v>135</v>
      </c>
    </row>
    <row r="115" spans="1:65" s="15" customFormat="1">
      <c r="B115" s="216"/>
      <c r="C115" s="217"/>
      <c r="D115" s="196" t="s">
        <v>146</v>
      </c>
      <c r="E115" s="218" t="s">
        <v>19</v>
      </c>
      <c r="F115" s="219" t="s">
        <v>149</v>
      </c>
      <c r="G115" s="217"/>
      <c r="H115" s="220">
        <v>82.4</v>
      </c>
      <c r="I115" s="221"/>
      <c r="J115" s="217"/>
      <c r="K115" s="217"/>
      <c r="L115" s="222"/>
      <c r="M115" s="223"/>
      <c r="N115" s="224"/>
      <c r="O115" s="224"/>
      <c r="P115" s="224"/>
      <c r="Q115" s="224"/>
      <c r="R115" s="224"/>
      <c r="S115" s="224"/>
      <c r="T115" s="225"/>
      <c r="AT115" s="226" t="s">
        <v>146</v>
      </c>
      <c r="AU115" s="226" t="s">
        <v>83</v>
      </c>
      <c r="AV115" s="15" t="s">
        <v>142</v>
      </c>
      <c r="AW115" s="15" t="s">
        <v>33</v>
      </c>
      <c r="AX115" s="15" t="s">
        <v>80</v>
      </c>
      <c r="AY115" s="226" t="s">
        <v>135</v>
      </c>
    </row>
    <row r="116" spans="1:65" s="2" customFormat="1" ht="37.75" customHeight="1">
      <c r="A116" s="35"/>
      <c r="B116" s="36"/>
      <c r="C116" s="176" t="s">
        <v>177</v>
      </c>
      <c r="D116" s="176" t="s">
        <v>137</v>
      </c>
      <c r="E116" s="177" t="s">
        <v>184</v>
      </c>
      <c r="F116" s="178" t="s">
        <v>185</v>
      </c>
      <c r="G116" s="179" t="s">
        <v>152</v>
      </c>
      <c r="H116" s="180">
        <v>117</v>
      </c>
      <c r="I116" s="181"/>
      <c r="J116" s="182">
        <f>ROUND(I116*H116,2)</f>
        <v>0</v>
      </c>
      <c r="K116" s="178" t="s">
        <v>141</v>
      </c>
      <c r="L116" s="40"/>
      <c r="M116" s="183" t="s">
        <v>19</v>
      </c>
      <c r="N116" s="184" t="s">
        <v>43</v>
      </c>
      <c r="O116" s="65"/>
      <c r="P116" s="185">
        <f>O116*H116</f>
        <v>0</v>
      </c>
      <c r="Q116" s="185">
        <v>0</v>
      </c>
      <c r="R116" s="185">
        <f>Q116*H116</f>
        <v>0</v>
      </c>
      <c r="S116" s="185">
        <v>0</v>
      </c>
      <c r="T116" s="186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87" t="s">
        <v>142</v>
      </c>
      <c r="AT116" s="187" t="s">
        <v>137</v>
      </c>
      <c r="AU116" s="187" t="s">
        <v>83</v>
      </c>
      <c r="AY116" s="18" t="s">
        <v>135</v>
      </c>
      <c r="BE116" s="188">
        <f>IF(N116="základní",J116,0)</f>
        <v>0</v>
      </c>
      <c r="BF116" s="188">
        <f>IF(N116="snížená",J116,0)</f>
        <v>0</v>
      </c>
      <c r="BG116" s="188">
        <f>IF(N116="zákl. přenesená",J116,0)</f>
        <v>0</v>
      </c>
      <c r="BH116" s="188">
        <f>IF(N116="sníž. přenesená",J116,0)</f>
        <v>0</v>
      </c>
      <c r="BI116" s="188">
        <f>IF(N116="nulová",J116,0)</f>
        <v>0</v>
      </c>
      <c r="BJ116" s="18" t="s">
        <v>80</v>
      </c>
      <c r="BK116" s="188">
        <f>ROUND(I116*H116,2)</f>
        <v>0</v>
      </c>
      <c r="BL116" s="18" t="s">
        <v>142</v>
      </c>
      <c r="BM116" s="187" t="s">
        <v>400</v>
      </c>
    </row>
    <row r="117" spans="1:65" s="2" customFormat="1">
      <c r="A117" s="35"/>
      <c r="B117" s="36"/>
      <c r="C117" s="37"/>
      <c r="D117" s="189" t="s">
        <v>144</v>
      </c>
      <c r="E117" s="37"/>
      <c r="F117" s="190" t="s">
        <v>187</v>
      </c>
      <c r="G117" s="37"/>
      <c r="H117" s="37"/>
      <c r="I117" s="191"/>
      <c r="J117" s="37"/>
      <c r="K117" s="37"/>
      <c r="L117" s="40"/>
      <c r="M117" s="192"/>
      <c r="N117" s="193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144</v>
      </c>
      <c r="AU117" s="18" t="s">
        <v>83</v>
      </c>
    </row>
    <row r="118" spans="1:65" s="13" customFormat="1" ht="20">
      <c r="B118" s="194"/>
      <c r="C118" s="195"/>
      <c r="D118" s="196" t="s">
        <v>146</v>
      </c>
      <c r="E118" s="197" t="s">
        <v>19</v>
      </c>
      <c r="F118" s="198" t="s">
        <v>401</v>
      </c>
      <c r="G118" s="195"/>
      <c r="H118" s="197" t="s">
        <v>19</v>
      </c>
      <c r="I118" s="199"/>
      <c r="J118" s="195"/>
      <c r="K118" s="195"/>
      <c r="L118" s="200"/>
      <c r="M118" s="201"/>
      <c r="N118" s="202"/>
      <c r="O118" s="202"/>
      <c r="P118" s="202"/>
      <c r="Q118" s="202"/>
      <c r="R118" s="202"/>
      <c r="S118" s="202"/>
      <c r="T118" s="203"/>
      <c r="AT118" s="204" t="s">
        <v>146</v>
      </c>
      <c r="AU118" s="204" t="s">
        <v>83</v>
      </c>
      <c r="AV118" s="13" t="s">
        <v>80</v>
      </c>
      <c r="AW118" s="13" t="s">
        <v>33</v>
      </c>
      <c r="AX118" s="13" t="s">
        <v>72</v>
      </c>
      <c r="AY118" s="204" t="s">
        <v>135</v>
      </c>
    </row>
    <row r="119" spans="1:65" s="14" customFormat="1">
      <c r="B119" s="205"/>
      <c r="C119" s="206"/>
      <c r="D119" s="196" t="s">
        <v>146</v>
      </c>
      <c r="E119" s="207" t="s">
        <v>19</v>
      </c>
      <c r="F119" s="208" t="s">
        <v>389</v>
      </c>
      <c r="G119" s="206"/>
      <c r="H119" s="209">
        <v>117</v>
      </c>
      <c r="I119" s="210"/>
      <c r="J119" s="206"/>
      <c r="K119" s="206"/>
      <c r="L119" s="211"/>
      <c r="M119" s="212"/>
      <c r="N119" s="213"/>
      <c r="O119" s="213"/>
      <c r="P119" s="213"/>
      <c r="Q119" s="213"/>
      <c r="R119" s="213"/>
      <c r="S119" s="213"/>
      <c r="T119" s="214"/>
      <c r="AT119" s="215" t="s">
        <v>146</v>
      </c>
      <c r="AU119" s="215" t="s">
        <v>83</v>
      </c>
      <c r="AV119" s="14" t="s">
        <v>83</v>
      </c>
      <c r="AW119" s="14" t="s">
        <v>33</v>
      </c>
      <c r="AX119" s="14" t="s">
        <v>72</v>
      </c>
      <c r="AY119" s="215" t="s">
        <v>135</v>
      </c>
    </row>
    <row r="120" spans="1:65" s="15" customFormat="1">
      <c r="B120" s="216"/>
      <c r="C120" s="217"/>
      <c r="D120" s="196" t="s">
        <v>146</v>
      </c>
      <c r="E120" s="218" t="s">
        <v>19</v>
      </c>
      <c r="F120" s="219" t="s">
        <v>149</v>
      </c>
      <c r="G120" s="217"/>
      <c r="H120" s="220">
        <v>117</v>
      </c>
      <c r="I120" s="221"/>
      <c r="J120" s="217"/>
      <c r="K120" s="217"/>
      <c r="L120" s="222"/>
      <c r="M120" s="223"/>
      <c r="N120" s="224"/>
      <c r="O120" s="224"/>
      <c r="P120" s="224"/>
      <c r="Q120" s="224"/>
      <c r="R120" s="224"/>
      <c r="S120" s="224"/>
      <c r="T120" s="225"/>
      <c r="AT120" s="226" t="s">
        <v>146</v>
      </c>
      <c r="AU120" s="226" t="s">
        <v>83</v>
      </c>
      <c r="AV120" s="15" t="s">
        <v>142</v>
      </c>
      <c r="AW120" s="15" t="s">
        <v>33</v>
      </c>
      <c r="AX120" s="15" t="s">
        <v>80</v>
      </c>
      <c r="AY120" s="226" t="s">
        <v>135</v>
      </c>
    </row>
    <row r="121" spans="1:65" s="2" customFormat="1" ht="33" customHeight="1">
      <c r="A121" s="35"/>
      <c r="B121" s="36"/>
      <c r="C121" s="176" t="s">
        <v>183</v>
      </c>
      <c r="D121" s="176" t="s">
        <v>137</v>
      </c>
      <c r="E121" s="177" t="s">
        <v>216</v>
      </c>
      <c r="F121" s="178" t="s">
        <v>217</v>
      </c>
      <c r="G121" s="179" t="s">
        <v>140</v>
      </c>
      <c r="H121" s="180">
        <v>140.1</v>
      </c>
      <c r="I121" s="181"/>
      <c r="J121" s="182">
        <f>ROUND(I121*H121,2)</f>
        <v>0</v>
      </c>
      <c r="K121" s="178" t="s">
        <v>141</v>
      </c>
      <c r="L121" s="40"/>
      <c r="M121" s="183" t="s">
        <v>19</v>
      </c>
      <c r="N121" s="184" t="s">
        <v>43</v>
      </c>
      <c r="O121" s="65"/>
      <c r="P121" s="185">
        <f>O121*H121</f>
        <v>0</v>
      </c>
      <c r="Q121" s="185">
        <v>0</v>
      </c>
      <c r="R121" s="185">
        <f>Q121*H121</f>
        <v>0</v>
      </c>
      <c r="S121" s="185">
        <v>0</v>
      </c>
      <c r="T121" s="186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87" t="s">
        <v>142</v>
      </c>
      <c r="AT121" s="187" t="s">
        <v>137</v>
      </c>
      <c r="AU121" s="187" t="s">
        <v>83</v>
      </c>
      <c r="AY121" s="18" t="s">
        <v>135</v>
      </c>
      <c r="BE121" s="188">
        <f>IF(N121="základní",J121,0)</f>
        <v>0</v>
      </c>
      <c r="BF121" s="188">
        <f>IF(N121="snížená",J121,0)</f>
        <v>0</v>
      </c>
      <c r="BG121" s="188">
        <f>IF(N121="zákl. přenesená",J121,0)</f>
        <v>0</v>
      </c>
      <c r="BH121" s="188">
        <f>IF(N121="sníž. přenesená",J121,0)</f>
        <v>0</v>
      </c>
      <c r="BI121" s="188">
        <f>IF(N121="nulová",J121,0)</f>
        <v>0</v>
      </c>
      <c r="BJ121" s="18" t="s">
        <v>80</v>
      </c>
      <c r="BK121" s="188">
        <f>ROUND(I121*H121,2)</f>
        <v>0</v>
      </c>
      <c r="BL121" s="18" t="s">
        <v>142</v>
      </c>
      <c r="BM121" s="187" t="s">
        <v>402</v>
      </c>
    </row>
    <row r="122" spans="1:65" s="2" customFormat="1">
      <c r="A122" s="35"/>
      <c r="B122" s="36"/>
      <c r="C122" s="37"/>
      <c r="D122" s="189" t="s">
        <v>144</v>
      </c>
      <c r="E122" s="37"/>
      <c r="F122" s="190" t="s">
        <v>219</v>
      </c>
      <c r="G122" s="37"/>
      <c r="H122" s="37"/>
      <c r="I122" s="191"/>
      <c r="J122" s="37"/>
      <c r="K122" s="37"/>
      <c r="L122" s="40"/>
      <c r="M122" s="192"/>
      <c r="N122" s="193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144</v>
      </c>
      <c r="AU122" s="18" t="s">
        <v>83</v>
      </c>
    </row>
    <row r="123" spans="1:65" s="13" customFormat="1">
      <c r="B123" s="194"/>
      <c r="C123" s="195"/>
      <c r="D123" s="196" t="s">
        <v>146</v>
      </c>
      <c r="E123" s="197" t="s">
        <v>19</v>
      </c>
      <c r="F123" s="198" t="s">
        <v>403</v>
      </c>
      <c r="G123" s="195"/>
      <c r="H123" s="197" t="s">
        <v>19</v>
      </c>
      <c r="I123" s="199"/>
      <c r="J123" s="195"/>
      <c r="K123" s="195"/>
      <c r="L123" s="200"/>
      <c r="M123" s="201"/>
      <c r="N123" s="202"/>
      <c r="O123" s="202"/>
      <c r="P123" s="202"/>
      <c r="Q123" s="202"/>
      <c r="R123" s="202"/>
      <c r="S123" s="202"/>
      <c r="T123" s="203"/>
      <c r="AT123" s="204" t="s">
        <v>146</v>
      </c>
      <c r="AU123" s="204" t="s">
        <v>83</v>
      </c>
      <c r="AV123" s="13" t="s">
        <v>80</v>
      </c>
      <c r="AW123" s="13" t="s">
        <v>33</v>
      </c>
      <c r="AX123" s="13" t="s">
        <v>72</v>
      </c>
      <c r="AY123" s="204" t="s">
        <v>135</v>
      </c>
    </row>
    <row r="124" spans="1:65" s="14" customFormat="1">
      <c r="B124" s="205"/>
      <c r="C124" s="206"/>
      <c r="D124" s="196" t="s">
        <v>146</v>
      </c>
      <c r="E124" s="207" t="s">
        <v>19</v>
      </c>
      <c r="F124" s="208" t="s">
        <v>404</v>
      </c>
      <c r="G124" s="206"/>
      <c r="H124" s="209">
        <v>97.8</v>
      </c>
      <c r="I124" s="210"/>
      <c r="J124" s="206"/>
      <c r="K124" s="206"/>
      <c r="L124" s="211"/>
      <c r="M124" s="212"/>
      <c r="N124" s="213"/>
      <c r="O124" s="213"/>
      <c r="P124" s="213"/>
      <c r="Q124" s="213"/>
      <c r="R124" s="213"/>
      <c r="S124" s="213"/>
      <c r="T124" s="214"/>
      <c r="AT124" s="215" t="s">
        <v>146</v>
      </c>
      <c r="AU124" s="215" t="s">
        <v>83</v>
      </c>
      <c r="AV124" s="14" t="s">
        <v>83</v>
      </c>
      <c r="AW124" s="14" t="s">
        <v>33</v>
      </c>
      <c r="AX124" s="14" t="s">
        <v>72</v>
      </c>
      <c r="AY124" s="215" t="s">
        <v>135</v>
      </c>
    </row>
    <row r="125" spans="1:65" s="13" customFormat="1">
      <c r="B125" s="194"/>
      <c r="C125" s="195"/>
      <c r="D125" s="196" t="s">
        <v>146</v>
      </c>
      <c r="E125" s="197" t="s">
        <v>19</v>
      </c>
      <c r="F125" s="198" t="s">
        <v>405</v>
      </c>
      <c r="G125" s="195"/>
      <c r="H125" s="197" t="s">
        <v>19</v>
      </c>
      <c r="I125" s="199"/>
      <c r="J125" s="195"/>
      <c r="K125" s="195"/>
      <c r="L125" s="200"/>
      <c r="M125" s="201"/>
      <c r="N125" s="202"/>
      <c r="O125" s="202"/>
      <c r="P125" s="202"/>
      <c r="Q125" s="202"/>
      <c r="R125" s="202"/>
      <c r="S125" s="202"/>
      <c r="T125" s="203"/>
      <c r="AT125" s="204" t="s">
        <v>146</v>
      </c>
      <c r="AU125" s="204" t="s">
        <v>83</v>
      </c>
      <c r="AV125" s="13" t="s">
        <v>80</v>
      </c>
      <c r="AW125" s="13" t="s">
        <v>33</v>
      </c>
      <c r="AX125" s="13" t="s">
        <v>72</v>
      </c>
      <c r="AY125" s="204" t="s">
        <v>135</v>
      </c>
    </row>
    <row r="126" spans="1:65" s="14" customFormat="1">
      <c r="B126" s="205"/>
      <c r="C126" s="206"/>
      <c r="D126" s="196" t="s">
        <v>146</v>
      </c>
      <c r="E126" s="207" t="s">
        <v>19</v>
      </c>
      <c r="F126" s="208" t="s">
        <v>406</v>
      </c>
      <c r="G126" s="206"/>
      <c r="H126" s="209">
        <v>42.3</v>
      </c>
      <c r="I126" s="210"/>
      <c r="J126" s="206"/>
      <c r="K126" s="206"/>
      <c r="L126" s="211"/>
      <c r="M126" s="212"/>
      <c r="N126" s="213"/>
      <c r="O126" s="213"/>
      <c r="P126" s="213"/>
      <c r="Q126" s="213"/>
      <c r="R126" s="213"/>
      <c r="S126" s="213"/>
      <c r="T126" s="214"/>
      <c r="AT126" s="215" t="s">
        <v>146</v>
      </c>
      <c r="AU126" s="215" t="s">
        <v>83</v>
      </c>
      <c r="AV126" s="14" t="s">
        <v>83</v>
      </c>
      <c r="AW126" s="14" t="s">
        <v>33</v>
      </c>
      <c r="AX126" s="14" t="s">
        <v>72</v>
      </c>
      <c r="AY126" s="215" t="s">
        <v>135</v>
      </c>
    </row>
    <row r="127" spans="1:65" s="15" customFormat="1">
      <c r="B127" s="216"/>
      <c r="C127" s="217"/>
      <c r="D127" s="196" t="s">
        <v>146</v>
      </c>
      <c r="E127" s="218" t="s">
        <v>19</v>
      </c>
      <c r="F127" s="219" t="s">
        <v>149</v>
      </c>
      <c r="G127" s="217"/>
      <c r="H127" s="220">
        <v>140.1</v>
      </c>
      <c r="I127" s="221"/>
      <c r="J127" s="217"/>
      <c r="K127" s="217"/>
      <c r="L127" s="222"/>
      <c r="M127" s="223"/>
      <c r="N127" s="224"/>
      <c r="O127" s="224"/>
      <c r="P127" s="224"/>
      <c r="Q127" s="224"/>
      <c r="R127" s="224"/>
      <c r="S127" s="224"/>
      <c r="T127" s="225"/>
      <c r="AT127" s="226" t="s">
        <v>146</v>
      </c>
      <c r="AU127" s="226" t="s">
        <v>83</v>
      </c>
      <c r="AV127" s="15" t="s">
        <v>142</v>
      </c>
      <c r="AW127" s="15" t="s">
        <v>33</v>
      </c>
      <c r="AX127" s="15" t="s">
        <v>80</v>
      </c>
      <c r="AY127" s="226" t="s">
        <v>135</v>
      </c>
    </row>
    <row r="128" spans="1:65" s="12" customFormat="1" ht="22.75" customHeight="1">
      <c r="B128" s="160"/>
      <c r="C128" s="161"/>
      <c r="D128" s="162" t="s">
        <v>71</v>
      </c>
      <c r="E128" s="174" t="s">
        <v>83</v>
      </c>
      <c r="F128" s="174" t="s">
        <v>407</v>
      </c>
      <c r="G128" s="161"/>
      <c r="H128" s="161"/>
      <c r="I128" s="164"/>
      <c r="J128" s="175">
        <f>BK128</f>
        <v>0</v>
      </c>
      <c r="K128" s="161"/>
      <c r="L128" s="166"/>
      <c r="M128" s="167"/>
      <c r="N128" s="168"/>
      <c r="O128" s="168"/>
      <c r="P128" s="169">
        <f>SUM(P129:P135)</f>
        <v>0</v>
      </c>
      <c r="Q128" s="168"/>
      <c r="R128" s="169">
        <f>SUM(R129:R135)</f>
        <v>9.5377278999999984</v>
      </c>
      <c r="S128" s="168"/>
      <c r="T128" s="170">
        <f>SUM(T129:T135)</f>
        <v>0</v>
      </c>
      <c r="AR128" s="171" t="s">
        <v>80</v>
      </c>
      <c r="AT128" s="172" t="s">
        <v>71</v>
      </c>
      <c r="AU128" s="172" t="s">
        <v>80</v>
      </c>
      <c r="AY128" s="171" t="s">
        <v>135</v>
      </c>
      <c r="BK128" s="173">
        <f>SUM(BK129:BK135)</f>
        <v>0</v>
      </c>
    </row>
    <row r="129" spans="1:65" s="2" customFormat="1" ht="24.15" customHeight="1">
      <c r="A129" s="35"/>
      <c r="B129" s="36"/>
      <c r="C129" s="176" t="s">
        <v>189</v>
      </c>
      <c r="D129" s="176" t="s">
        <v>137</v>
      </c>
      <c r="E129" s="177" t="s">
        <v>408</v>
      </c>
      <c r="F129" s="178" t="s">
        <v>409</v>
      </c>
      <c r="G129" s="179" t="s">
        <v>152</v>
      </c>
      <c r="H129" s="180">
        <v>4.1449999999999996</v>
      </c>
      <c r="I129" s="181"/>
      <c r="J129" s="182">
        <f>ROUND(I129*H129,2)</f>
        <v>0</v>
      </c>
      <c r="K129" s="178" t="s">
        <v>141</v>
      </c>
      <c r="L129" s="40"/>
      <c r="M129" s="183" t="s">
        <v>19</v>
      </c>
      <c r="N129" s="184" t="s">
        <v>43</v>
      </c>
      <c r="O129" s="65"/>
      <c r="P129" s="185">
        <f>O129*H129</f>
        <v>0</v>
      </c>
      <c r="Q129" s="185">
        <v>2.3010199999999998</v>
      </c>
      <c r="R129" s="185">
        <f>Q129*H129</f>
        <v>9.5377278999999984</v>
      </c>
      <c r="S129" s="185">
        <v>0</v>
      </c>
      <c r="T129" s="186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7" t="s">
        <v>142</v>
      </c>
      <c r="AT129" s="187" t="s">
        <v>137</v>
      </c>
      <c r="AU129" s="187" t="s">
        <v>83</v>
      </c>
      <c r="AY129" s="18" t="s">
        <v>135</v>
      </c>
      <c r="BE129" s="188">
        <f>IF(N129="základní",J129,0)</f>
        <v>0</v>
      </c>
      <c r="BF129" s="188">
        <f>IF(N129="snížená",J129,0)</f>
        <v>0</v>
      </c>
      <c r="BG129" s="188">
        <f>IF(N129="zákl. přenesená",J129,0)</f>
        <v>0</v>
      </c>
      <c r="BH129" s="188">
        <f>IF(N129="sníž. přenesená",J129,0)</f>
        <v>0</v>
      </c>
      <c r="BI129" s="188">
        <f>IF(N129="nulová",J129,0)</f>
        <v>0</v>
      </c>
      <c r="BJ129" s="18" t="s">
        <v>80</v>
      </c>
      <c r="BK129" s="188">
        <f>ROUND(I129*H129,2)</f>
        <v>0</v>
      </c>
      <c r="BL129" s="18" t="s">
        <v>142</v>
      </c>
      <c r="BM129" s="187" t="s">
        <v>410</v>
      </c>
    </row>
    <row r="130" spans="1:65" s="2" customFormat="1">
      <c r="A130" s="35"/>
      <c r="B130" s="36"/>
      <c r="C130" s="37"/>
      <c r="D130" s="189" t="s">
        <v>144</v>
      </c>
      <c r="E130" s="37"/>
      <c r="F130" s="190" t="s">
        <v>411</v>
      </c>
      <c r="G130" s="37"/>
      <c r="H130" s="37"/>
      <c r="I130" s="191"/>
      <c r="J130" s="37"/>
      <c r="K130" s="37"/>
      <c r="L130" s="40"/>
      <c r="M130" s="192"/>
      <c r="N130" s="193"/>
      <c r="O130" s="65"/>
      <c r="P130" s="65"/>
      <c r="Q130" s="65"/>
      <c r="R130" s="65"/>
      <c r="S130" s="65"/>
      <c r="T130" s="66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144</v>
      </c>
      <c r="AU130" s="18" t="s">
        <v>83</v>
      </c>
    </row>
    <row r="131" spans="1:65" s="13" customFormat="1" ht="20">
      <c r="B131" s="194"/>
      <c r="C131" s="195"/>
      <c r="D131" s="196" t="s">
        <v>146</v>
      </c>
      <c r="E131" s="197" t="s">
        <v>19</v>
      </c>
      <c r="F131" s="198" t="s">
        <v>412</v>
      </c>
      <c r="G131" s="195"/>
      <c r="H131" s="197" t="s">
        <v>19</v>
      </c>
      <c r="I131" s="199"/>
      <c r="J131" s="195"/>
      <c r="K131" s="195"/>
      <c r="L131" s="200"/>
      <c r="M131" s="201"/>
      <c r="N131" s="202"/>
      <c r="O131" s="202"/>
      <c r="P131" s="202"/>
      <c r="Q131" s="202"/>
      <c r="R131" s="202"/>
      <c r="S131" s="202"/>
      <c r="T131" s="203"/>
      <c r="AT131" s="204" t="s">
        <v>146</v>
      </c>
      <c r="AU131" s="204" t="s">
        <v>83</v>
      </c>
      <c r="AV131" s="13" t="s">
        <v>80</v>
      </c>
      <c r="AW131" s="13" t="s">
        <v>33</v>
      </c>
      <c r="AX131" s="13" t="s">
        <v>72</v>
      </c>
      <c r="AY131" s="204" t="s">
        <v>135</v>
      </c>
    </row>
    <row r="132" spans="1:65" s="14" customFormat="1">
      <c r="B132" s="205"/>
      <c r="C132" s="206"/>
      <c r="D132" s="196" t="s">
        <v>146</v>
      </c>
      <c r="E132" s="207" t="s">
        <v>19</v>
      </c>
      <c r="F132" s="208" t="s">
        <v>413</v>
      </c>
      <c r="G132" s="206"/>
      <c r="H132" s="209">
        <v>1.1200000000000001</v>
      </c>
      <c r="I132" s="210"/>
      <c r="J132" s="206"/>
      <c r="K132" s="206"/>
      <c r="L132" s="211"/>
      <c r="M132" s="212"/>
      <c r="N132" s="213"/>
      <c r="O132" s="213"/>
      <c r="P132" s="213"/>
      <c r="Q132" s="213"/>
      <c r="R132" s="213"/>
      <c r="S132" s="213"/>
      <c r="T132" s="214"/>
      <c r="AT132" s="215" t="s">
        <v>146</v>
      </c>
      <c r="AU132" s="215" t="s">
        <v>83</v>
      </c>
      <c r="AV132" s="14" t="s">
        <v>83</v>
      </c>
      <c r="AW132" s="14" t="s">
        <v>33</v>
      </c>
      <c r="AX132" s="14" t="s">
        <v>72</v>
      </c>
      <c r="AY132" s="215" t="s">
        <v>135</v>
      </c>
    </row>
    <row r="133" spans="1:65" s="13" customFormat="1" ht="20">
      <c r="B133" s="194"/>
      <c r="C133" s="195"/>
      <c r="D133" s="196" t="s">
        <v>146</v>
      </c>
      <c r="E133" s="197" t="s">
        <v>19</v>
      </c>
      <c r="F133" s="198" t="s">
        <v>414</v>
      </c>
      <c r="G133" s="195"/>
      <c r="H133" s="197" t="s">
        <v>19</v>
      </c>
      <c r="I133" s="199"/>
      <c r="J133" s="195"/>
      <c r="K133" s="195"/>
      <c r="L133" s="200"/>
      <c r="M133" s="201"/>
      <c r="N133" s="202"/>
      <c r="O133" s="202"/>
      <c r="P133" s="202"/>
      <c r="Q133" s="202"/>
      <c r="R133" s="202"/>
      <c r="S133" s="202"/>
      <c r="T133" s="203"/>
      <c r="AT133" s="204" t="s">
        <v>146</v>
      </c>
      <c r="AU133" s="204" t="s">
        <v>83</v>
      </c>
      <c r="AV133" s="13" t="s">
        <v>80</v>
      </c>
      <c r="AW133" s="13" t="s">
        <v>33</v>
      </c>
      <c r="AX133" s="13" t="s">
        <v>72</v>
      </c>
      <c r="AY133" s="204" t="s">
        <v>135</v>
      </c>
    </row>
    <row r="134" spans="1:65" s="14" customFormat="1">
      <c r="B134" s="205"/>
      <c r="C134" s="206"/>
      <c r="D134" s="196" t="s">
        <v>146</v>
      </c>
      <c r="E134" s="207" t="s">
        <v>19</v>
      </c>
      <c r="F134" s="208" t="s">
        <v>415</v>
      </c>
      <c r="G134" s="206"/>
      <c r="H134" s="209">
        <v>3.0249999999999999</v>
      </c>
      <c r="I134" s="210"/>
      <c r="J134" s="206"/>
      <c r="K134" s="206"/>
      <c r="L134" s="211"/>
      <c r="M134" s="212"/>
      <c r="N134" s="213"/>
      <c r="O134" s="213"/>
      <c r="P134" s="213"/>
      <c r="Q134" s="213"/>
      <c r="R134" s="213"/>
      <c r="S134" s="213"/>
      <c r="T134" s="214"/>
      <c r="AT134" s="215" t="s">
        <v>146</v>
      </c>
      <c r="AU134" s="215" t="s">
        <v>83</v>
      </c>
      <c r="AV134" s="14" t="s">
        <v>83</v>
      </c>
      <c r="AW134" s="14" t="s">
        <v>33</v>
      </c>
      <c r="AX134" s="14" t="s">
        <v>72</v>
      </c>
      <c r="AY134" s="215" t="s">
        <v>135</v>
      </c>
    </row>
    <row r="135" spans="1:65" s="15" customFormat="1">
      <c r="B135" s="216"/>
      <c r="C135" s="217"/>
      <c r="D135" s="196" t="s">
        <v>146</v>
      </c>
      <c r="E135" s="218" t="s">
        <v>19</v>
      </c>
      <c r="F135" s="219" t="s">
        <v>149</v>
      </c>
      <c r="G135" s="217"/>
      <c r="H135" s="220">
        <v>4.1449999999999996</v>
      </c>
      <c r="I135" s="221"/>
      <c r="J135" s="217"/>
      <c r="K135" s="217"/>
      <c r="L135" s="222"/>
      <c r="M135" s="223"/>
      <c r="N135" s="224"/>
      <c r="O135" s="224"/>
      <c r="P135" s="224"/>
      <c r="Q135" s="224"/>
      <c r="R135" s="224"/>
      <c r="S135" s="224"/>
      <c r="T135" s="225"/>
      <c r="AT135" s="226" t="s">
        <v>146</v>
      </c>
      <c r="AU135" s="226" t="s">
        <v>83</v>
      </c>
      <c r="AV135" s="15" t="s">
        <v>142</v>
      </c>
      <c r="AW135" s="15" t="s">
        <v>33</v>
      </c>
      <c r="AX135" s="15" t="s">
        <v>80</v>
      </c>
      <c r="AY135" s="226" t="s">
        <v>135</v>
      </c>
    </row>
    <row r="136" spans="1:65" s="12" customFormat="1" ht="22.75" customHeight="1">
      <c r="B136" s="160"/>
      <c r="C136" s="161"/>
      <c r="D136" s="162" t="s">
        <v>71</v>
      </c>
      <c r="E136" s="174" t="s">
        <v>157</v>
      </c>
      <c r="F136" s="174" t="s">
        <v>416</v>
      </c>
      <c r="G136" s="161"/>
      <c r="H136" s="161"/>
      <c r="I136" s="164"/>
      <c r="J136" s="175">
        <f>BK136</f>
        <v>0</v>
      </c>
      <c r="K136" s="161"/>
      <c r="L136" s="166"/>
      <c r="M136" s="167"/>
      <c r="N136" s="168"/>
      <c r="O136" s="168"/>
      <c r="P136" s="169">
        <f>SUM(P137:P266)</f>
        <v>0</v>
      </c>
      <c r="Q136" s="168"/>
      <c r="R136" s="169">
        <f>SUM(R137:R266)</f>
        <v>325.58205615999998</v>
      </c>
      <c r="S136" s="168"/>
      <c r="T136" s="170">
        <f>SUM(T137:T266)</f>
        <v>0</v>
      </c>
      <c r="AR136" s="171" t="s">
        <v>80</v>
      </c>
      <c r="AT136" s="172" t="s">
        <v>71</v>
      </c>
      <c r="AU136" s="172" t="s">
        <v>80</v>
      </c>
      <c r="AY136" s="171" t="s">
        <v>135</v>
      </c>
      <c r="BK136" s="173">
        <f>SUM(BK137:BK266)</f>
        <v>0</v>
      </c>
    </row>
    <row r="137" spans="1:65" s="2" customFormat="1" ht="66.75" customHeight="1">
      <c r="A137" s="35"/>
      <c r="B137" s="36"/>
      <c r="C137" s="176" t="s">
        <v>196</v>
      </c>
      <c r="D137" s="176" t="s">
        <v>137</v>
      </c>
      <c r="E137" s="177" t="s">
        <v>417</v>
      </c>
      <c r="F137" s="178" t="s">
        <v>418</v>
      </c>
      <c r="G137" s="179" t="s">
        <v>152</v>
      </c>
      <c r="H137" s="180">
        <v>56.12</v>
      </c>
      <c r="I137" s="181"/>
      <c r="J137" s="182">
        <f>ROUND(I137*H137,2)</f>
        <v>0</v>
      </c>
      <c r="K137" s="178" t="s">
        <v>141</v>
      </c>
      <c r="L137" s="40"/>
      <c r="M137" s="183" t="s">
        <v>19</v>
      </c>
      <c r="N137" s="184" t="s">
        <v>43</v>
      </c>
      <c r="O137" s="65"/>
      <c r="P137" s="185">
        <f>O137*H137</f>
        <v>0</v>
      </c>
      <c r="Q137" s="185">
        <v>2.7919499999999999</v>
      </c>
      <c r="R137" s="185">
        <f>Q137*H137</f>
        <v>156.68423399999998</v>
      </c>
      <c r="S137" s="185">
        <v>0</v>
      </c>
      <c r="T137" s="186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7" t="s">
        <v>142</v>
      </c>
      <c r="AT137" s="187" t="s">
        <v>137</v>
      </c>
      <c r="AU137" s="187" t="s">
        <v>83</v>
      </c>
      <c r="AY137" s="18" t="s">
        <v>135</v>
      </c>
      <c r="BE137" s="188">
        <f>IF(N137="základní",J137,0)</f>
        <v>0</v>
      </c>
      <c r="BF137" s="188">
        <f>IF(N137="snížená",J137,0)</f>
        <v>0</v>
      </c>
      <c r="BG137" s="188">
        <f>IF(N137="zákl. přenesená",J137,0)</f>
        <v>0</v>
      </c>
      <c r="BH137" s="188">
        <f>IF(N137="sníž. přenesená",J137,0)</f>
        <v>0</v>
      </c>
      <c r="BI137" s="188">
        <f>IF(N137="nulová",J137,0)</f>
        <v>0</v>
      </c>
      <c r="BJ137" s="18" t="s">
        <v>80</v>
      </c>
      <c r="BK137" s="188">
        <f>ROUND(I137*H137,2)</f>
        <v>0</v>
      </c>
      <c r="BL137" s="18" t="s">
        <v>142</v>
      </c>
      <c r="BM137" s="187" t="s">
        <v>419</v>
      </c>
    </row>
    <row r="138" spans="1:65" s="2" customFormat="1">
      <c r="A138" s="35"/>
      <c r="B138" s="36"/>
      <c r="C138" s="37"/>
      <c r="D138" s="189" t="s">
        <v>144</v>
      </c>
      <c r="E138" s="37"/>
      <c r="F138" s="190" t="s">
        <v>420</v>
      </c>
      <c r="G138" s="37"/>
      <c r="H138" s="37"/>
      <c r="I138" s="191"/>
      <c r="J138" s="37"/>
      <c r="K138" s="37"/>
      <c r="L138" s="40"/>
      <c r="M138" s="192"/>
      <c r="N138" s="193"/>
      <c r="O138" s="65"/>
      <c r="P138" s="65"/>
      <c r="Q138" s="65"/>
      <c r="R138" s="65"/>
      <c r="S138" s="65"/>
      <c r="T138" s="66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144</v>
      </c>
      <c r="AU138" s="18" t="s">
        <v>83</v>
      </c>
    </row>
    <row r="139" spans="1:65" s="13" customFormat="1" ht="20">
      <c r="B139" s="194"/>
      <c r="C139" s="195"/>
      <c r="D139" s="196" t="s">
        <v>146</v>
      </c>
      <c r="E139" s="197" t="s">
        <v>19</v>
      </c>
      <c r="F139" s="198" t="s">
        <v>421</v>
      </c>
      <c r="G139" s="195"/>
      <c r="H139" s="197" t="s">
        <v>19</v>
      </c>
      <c r="I139" s="199"/>
      <c r="J139" s="195"/>
      <c r="K139" s="195"/>
      <c r="L139" s="200"/>
      <c r="M139" s="201"/>
      <c r="N139" s="202"/>
      <c r="O139" s="202"/>
      <c r="P139" s="202"/>
      <c r="Q139" s="202"/>
      <c r="R139" s="202"/>
      <c r="S139" s="202"/>
      <c r="T139" s="203"/>
      <c r="AT139" s="204" t="s">
        <v>146</v>
      </c>
      <c r="AU139" s="204" t="s">
        <v>83</v>
      </c>
      <c r="AV139" s="13" t="s">
        <v>80</v>
      </c>
      <c r="AW139" s="13" t="s">
        <v>33</v>
      </c>
      <c r="AX139" s="13" t="s">
        <v>72</v>
      </c>
      <c r="AY139" s="204" t="s">
        <v>135</v>
      </c>
    </row>
    <row r="140" spans="1:65" s="14" customFormat="1">
      <c r="B140" s="205"/>
      <c r="C140" s="206"/>
      <c r="D140" s="196" t="s">
        <v>146</v>
      </c>
      <c r="E140" s="207" t="s">
        <v>19</v>
      </c>
      <c r="F140" s="208" t="s">
        <v>422</v>
      </c>
      <c r="G140" s="206"/>
      <c r="H140" s="209">
        <v>6.42</v>
      </c>
      <c r="I140" s="210"/>
      <c r="J140" s="206"/>
      <c r="K140" s="206"/>
      <c r="L140" s="211"/>
      <c r="M140" s="212"/>
      <c r="N140" s="213"/>
      <c r="O140" s="213"/>
      <c r="P140" s="213"/>
      <c r="Q140" s="213"/>
      <c r="R140" s="213"/>
      <c r="S140" s="213"/>
      <c r="T140" s="214"/>
      <c r="AT140" s="215" t="s">
        <v>146</v>
      </c>
      <c r="AU140" s="215" t="s">
        <v>83</v>
      </c>
      <c r="AV140" s="14" t="s">
        <v>83</v>
      </c>
      <c r="AW140" s="14" t="s">
        <v>33</v>
      </c>
      <c r="AX140" s="14" t="s">
        <v>72</v>
      </c>
      <c r="AY140" s="215" t="s">
        <v>135</v>
      </c>
    </row>
    <row r="141" spans="1:65" s="13" customFormat="1" ht="20">
      <c r="B141" s="194"/>
      <c r="C141" s="195"/>
      <c r="D141" s="196" t="s">
        <v>146</v>
      </c>
      <c r="E141" s="197" t="s">
        <v>19</v>
      </c>
      <c r="F141" s="198" t="s">
        <v>423</v>
      </c>
      <c r="G141" s="195"/>
      <c r="H141" s="197" t="s">
        <v>19</v>
      </c>
      <c r="I141" s="199"/>
      <c r="J141" s="195"/>
      <c r="K141" s="195"/>
      <c r="L141" s="200"/>
      <c r="M141" s="201"/>
      <c r="N141" s="202"/>
      <c r="O141" s="202"/>
      <c r="P141" s="202"/>
      <c r="Q141" s="202"/>
      <c r="R141" s="202"/>
      <c r="S141" s="202"/>
      <c r="T141" s="203"/>
      <c r="AT141" s="204" t="s">
        <v>146</v>
      </c>
      <c r="AU141" s="204" t="s">
        <v>83</v>
      </c>
      <c r="AV141" s="13" t="s">
        <v>80</v>
      </c>
      <c r="AW141" s="13" t="s">
        <v>33</v>
      </c>
      <c r="AX141" s="13" t="s">
        <v>72</v>
      </c>
      <c r="AY141" s="204" t="s">
        <v>135</v>
      </c>
    </row>
    <row r="142" spans="1:65" s="14" customFormat="1">
      <c r="B142" s="205"/>
      <c r="C142" s="206"/>
      <c r="D142" s="196" t="s">
        <v>146</v>
      </c>
      <c r="E142" s="207" t="s">
        <v>19</v>
      </c>
      <c r="F142" s="208" t="s">
        <v>424</v>
      </c>
      <c r="G142" s="206"/>
      <c r="H142" s="209">
        <v>3</v>
      </c>
      <c r="I142" s="210"/>
      <c r="J142" s="206"/>
      <c r="K142" s="206"/>
      <c r="L142" s="211"/>
      <c r="M142" s="212"/>
      <c r="N142" s="213"/>
      <c r="O142" s="213"/>
      <c r="P142" s="213"/>
      <c r="Q142" s="213"/>
      <c r="R142" s="213"/>
      <c r="S142" s="213"/>
      <c r="T142" s="214"/>
      <c r="AT142" s="215" t="s">
        <v>146</v>
      </c>
      <c r="AU142" s="215" t="s">
        <v>83</v>
      </c>
      <c r="AV142" s="14" t="s">
        <v>83</v>
      </c>
      <c r="AW142" s="14" t="s">
        <v>33</v>
      </c>
      <c r="AX142" s="14" t="s">
        <v>72</v>
      </c>
      <c r="AY142" s="215" t="s">
        <v>135</v>
      </c>
    </row>
    <row r="143" spans="1:65" s="13" customFormat="1">
      <c r="B143" s="194"/>
      <c r="C143" s="195"/>
      <c r="D143" s="196" t="s">
        <v>146</v>
      </c>
      <c r="E143" s="197" t="s">
        <v>19</v>
      </c>
      <c r="F143" s="198" t="s">
        <v>425</v>
      </c>
      <c r="G143" s="195"/>
      <c r="H143" s="197" t="s">
        <v>19</v>
      </c>
      <c r="I143" s="199"/>
      <c r="J143" s="195"/>
      <c r="K143" s="195"/>
      <c r="L143" s="200"/>
      <c r="M143" s="201"/>
      <c r="N143" s="202"/>
      <c r="O143" s="202"/>
      <c r="P143" s="202"/>
      <c r="Q143" s="202"/>
      <c r="R143" s="202"/>
      <c r="S143" s="202"/>
      <c r="T143" s="203"/>
      <c r="AT143" s="204" t="s">
        <v>146</v>
      </c>
      <c r="AU143" s="204" t="s">
        <v>83</v>
      </c>
      <c r="AV143" s="13" t="s">
        <v>80</v>
      </c>
      <c r="AW143" s="13" t="s">
        <v>33</v>
      </c>
      <c r="AX143" s="13" t="s">
        <v>72</v>
      </c>
      <c r="AY143" s="204" t="s">
        <v>135</v>
      </c>
    </row>
    <row r="144" spans="1:65" s="14" customFormat="1">
      <c r="B144" s="205"/>
      <c r="C144" s="206"/>
      <c r="D144" s="196" t="s">
        <v>146</v>
      </c>
      <c r="E144" s="207" t="s">
        <v>19</v>
      </c>
      <c r="F144" s="208" t="s">
        <v>426</v>
      </c>
      <c r="G144" s="206"/>
      <c r="H144" s="209">
        <v>2.4</v>
      </c>
      <c r="I144" s="210"/>
      <c r="J144" s="206"/>
      <c r="K144" s="206"/>
      <c r="L144" s="211"/>
      <c r="M144" s="212"/>
      <c r="N144" s="213"/>
      <c r="O144" s="213"/>
      <c r="P144" s="213"/>
      <c r="Q144" s="213"/>
      <c r="R144" s="213"/>
      <c r="S144" s="213"/>
      <c r="T144" s="214"/>
      <c r="AT144" s="215" t="s">
        <v>146</v>
      </c>
      <c r="AU144" s="215" t="s">
        <v>83</v>
      </c>
      <c r="AV144" s="14" t="s">
        <v>83</v>
      </c>
      <c r="AW144" s="14" t="s">
        <v>33</v>
      </c>
      <c r="AX144" s="14" t="s">
        <v>72</v>
      </c>
      <c r="AY144" s="215" t="s">
        <v>135</v>
      </c>
    </row>
    <row r="145" spans="1:65" s="13" customFormat="1" ht="30">
      <c r="B145" s="194"/>
      <c r="C145" s="195"/>
      <c r="D145" s="196" t="s">
        <v>146</v>
      </c>
      <c r="E145" s="197" t="s">
        <v>19</v>
      </c>
      <c r="F145" s="198" t="s">
        <v>427</v>
      </c>
      <c r="G145" s="195"/>
      <c r="H145" s="197" t="s">
        <v>19</v>
      </c>
      <c r="I145" s="199"/>
      <c r="J145" s="195"/>
      <c r="K145" s="195"/>
      <c r="L145" s="200"/>
      <c r="M145" s="201"/>
      <c r="N145" s="202"/>
      <c r="O145" s="202"/>
      <c r="P145" s="202"/>
      <c r="Q145" s="202"/>
      <c r="R145" s="202"/>
      <c r="S145" s="202"/>
      <c r="T145" s="203"/>
      <c r="AT145" s="204" t="s">
        <v>146</v>
      </c>
      <c r="AU145" s="204" t="s">
        <v>83</v>
      </c>
      <c r="AV145" s="13" t="s">
        <v>80</v>
      </c>
      <c r="AW145" s="13" t="s">
        <v>33</v>
      </c>
      <c r="AX145" s="13" t="s">
        <v>72</v>
      </c>
      <c r="AY145" s="204" t="s">
        <v>135</v>
      </c>
    </row>
    <row r="146" spans="1:65" s="14" customFormat="1">
      <c r="B146" s="205"/>
      <c r="C146" s="206"/>
      <c r="D146" s="196" t="s">
        <v>146</v>
      </c>
      <c r="E146" s="207" t="s">
        <v>19</v>
      </c>
      <c r="F146" s="208" t="s">
        <v>428</v>
      </c>
      <c r="G146" s="206"/>
      <c r="H146" s="209">
        <v>23.75</v>
      </c>
      <c r="I146" s="210"/>
      <c r="J146" s="206"/>
      <c r="K146" s="206"/>
      <c r="L146" s="211"/>
      <c r="M146" s="212"/>
      <c r="N146" s="213"/>
      <c r="O146" s="213"/>
      <c r="P146" s="213"/>
      <c r="Q146" s="213"/>
      <c r="R146" s="213"/>
      <c r="S146" s="213"/>
      <c r="T146" s="214"/>
      <c r="AT146" s="215" t="s">
        <v>146</v>
      </c>
      <c r="AU146" s="215" t="s">
        <v>83</v>
      </c>
      <c r="AV146" s="14" t="s">
        <v>83</v>
      </c>
      <c r="AW146" s="14" t="s">
        <v>33</v>
      </c>
      <c r="AX146" s="14" t="s">
        <v>72</v>
      </c>
      <c r="AY146" s="215" t="s">
        <v>135</v>
      </c>
    </row>
    <row r="147" spans="1:65" s="14" customFormat="1">
      <c r="B147" s="205"/>
      <c r="C147" s="206"/>
      <c r="D147" s="196" t="s">
        <v>146</v>
      </c>
      <c r="E147" s="207" t="s">
        <v>19</v>
      </c>
      <c r="F147" s="208" t="s">
        <v>429</v>
      </c>
      <c r="G147" s="206"/>
      <c r="H147" s="209">
        <v>20.55</v>
      </c>
      <c r="I147" s="210"/>
      <c r="J147" s="206"/>
      <c r="K147" s="206"/>
      <c r="L147" s="211"/>
      <c r="M147" s="212"/>
      <c r="N147" s="213"/>
      <c r="O147" s="213"/>
      <c r="P147" s="213"/>
      <c r="Q147" s="213"/>
      <c r="R147" s="213"/>
      <c r="S147" s="213"/>
      <c r="T147" s="214"/>
      <c r="AT147" s="215" t="s">
        <v>146</v>
      </c>
      <c r="AU147" s="215" t="s">
        <v>83</v>
      </c>
      <c r="AV147" s="14" t="s">
        <v>83</v>
      </c>
      <c r="AW147" s="14" t="s">
        <v>33</v>
      </c>
      <c r="AX147" s="14" t="s">
        <v>72</v>
      </c>
      <c r="AY147" s="215" t="s">
        <v>135</v>
      </c>
    </row>
    <row r="148" spans="1:65" s="15" customFormat="1">
      <c r="B148" s="216"/>
      <c r="C148" s="217"/>
      <c r="D148" s="196" t="s">
        <v>146</v>
      </c>
      <c r="E148" s="218" t="s">
        <v>19</v>
      </c>
      <c r="F148" s="219" t="s">
        <v>149</v>
      </c>
      <c r="G148" s="217"/>
      <c r="H148" s="220">
        <v>56.12</v>
      </c>
      <c r="I148" s="221"/>
      <c r="J148" s="217"/>
      <c r="K148" s="217"/>
      <c r="L148" s="222"/>
      <c r="M148" s="223"/>
      <c r="N148" s="224"/>
      <c r="O148" s="224"/>
      <c r="P148" s="224"/>
      <c r="Q148" s="224"/>
      <c r="R148" s="224"/>
      <c r="S148" s="224"/>
      <c r="T148" s="225"/>
      <c r="AT148" s="226" t="s">
        <v>146</v>
      </c>
      <c r="AU148" s="226" t="s">
        <v>83</v>
      </c>
      <c r="AV148" s="15" t="s">
        <v>142</v>
      </c>
      <c r="AW148" s="15" t="s">
        <v>33</v>
      </c>
      <c r="AX148" s="15" t="s">
        <v>80</v>
      </c>
      <c r="AY148" s="226" t="s">
        <v>135</v>
      </c>
    </row>
    <row r="149" spans="1:65" s="2" customFormat="1" ht="66.75" customHeight="1">
      <c r="A149" s="35"/>
      <c r="B149" s="36"/>
      <c r="C149" s="176" t="s">
        <v>203</v>
      </c>
      <c r="D149" s="176" t="s">
        <v>137</v>
      </c>
      <c r="E149" s="177" t="s">
        <v>430</v>
      </c>
      <c r="F149" s="178" t="s">
        <v>431</v>
      </c>
      <c r="G149" s="179" t="s">
        <v>152</v>
      </c>
      <c r="H149" s="180">
        <v>57.823</v>
      </c>
      <c r="I149" s="181"/>
      <c r="J149" s="182">
        <f>ROUND(I149*H149,2)</f>
        <v>0</v>
      </c>
      <c r="K149" s="178" t="s">
        <v>141</v>
      </c>
      <c r="L149" s="40"/>
      <c r="M149" s="183" t="s">
        <v>19</v>
      </c>
      <c r="N149" s="184" t="s">
        <v>43</v>
      </c>
      <c r="O149" s="65"/>
      <c r="P149" s="185">
        <f>O149*H149</f>
        <v>0</v>
      </c>
      <c r="Q149" s="185">
        <v>2.8332299999999999</v>
      </c>
      <c r="R149" s="185">
        <f>Q149*H149</f>
        <v>163.82585828999999</v>
      </c>
      <c r="S149" s="185">
        <v>0</v>
      </c>
      <c r="T149" s="186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7" t="s">
        <v>142</v>
      </c>
      <c r="AT149" s="187" t="s">
        <v>137</v>
      </c>
      <c r="AU149" s="187" t="s">
        <v>83</v>
      </c>
      <c r="AY149" s="18" t="s">
        <v>135</v>
      </c>
      <c r="BE149" s="188">
        <f>IF(N149="základní",J149,0)</f>
        <v>0</v>
      </c>
      <c r="BF149" s="188">
        <f>IF(N149="snížená",J149,0)</f>
        <v>0</v>
      </c>
      <c r="BG149" s="188">
        <f>IF(N149="zákl. přenesená",J149,0)</f>
        <v>0</v>
      </c>
      <c r="BH149" s="188">
        <f>IF(N149="sníž. přenesená",J149,0)</f>
        <v>0</v>
      </c>
      <c r="BI149" s="188">
        <f>IF(N149="nulová",J149,0)</f>
        <v>0</v>
      </c>
      <c r="BJ149" s="18" t="s">
        <v>80</v>
      </c>
      <c r="BK149" s="188">
        <f>ROUND(I149*H149,2)</f>
        <v>0</v>
      </c>
      <c r="BL149" s="18" t="s">
        <v>142</v>
      </c>
      <c r="BM149" s="187" t="s">
        <v>432</v>
      </c>
    </row>
    <row r="150" spans="1:65" s="2" customFormat="1">
      <c r="A150" s="35"/>
      <c r="B150" s="36"/>
      <c r="C150" s="37"/>
      <c r="D150" s="189" t="s">
        <v>144</v>
      </c>
      <c r="E150" s="37"/>
      <c r="F150" s="190" t="s">
        <v>433</v>
      </c>
      <c r="G150" s="37"/>
      <c r="H150" s="37"/>
      <c r="I150" s="191"/>
      <c r="J150" s="37"/>
      <c r="K150" s="37"/>
      <c r="L150" s="40"/>
      <c r="M150" s="192"/>
      <c r="N150" s="193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144</v>
      </c>
      <c r="AU150" s="18" t="s">
        <v>83</v>
      </c>
    </row>
    <row r="151" spans="1:65" s="13" customFormat="1" ht="20">
      <c r="B151" s="194"/>
      <c r="C151" s="195"/>
      <c r="D151" s="196" t="s">
        <v>146</v>
      </c>
      <c r="E151" s="197" t="s">
        <v>19</v>
      </c>
      <c r="F151" s="198" t="s">
        <v>434</v>
      </c>
      <c r="G151" s="195"/>
      <c r="H151" s="197" t="s">
        <v>19</v>
      </c>
      <c r="I151" s="199"/>
      <c r="J151" s="195"/>
      <c r="K151" s="195"/>
      <c r="L151" s="200"/>
      <c r="M151" s="201"/>
      <c r="N151" s="202"/>
      <c r="O151" s="202"/>
      <c r="P151" s="202"/>
      <c r="Q151" s="202"/>
      <c r="R151" s="202"/>
      <c r="S151" s="202"/>
      <c r="T151" s="203"/>
      <c r="AT151" s="204" t="s">
        <v>146</v>
      </c>
      <c r="AU151" s="204" t="s">
        <v>83</v>
      </c>
      <c r="AV151" s="13" t="s">
        <v>80</v>
      </c>
      <c r="AW151" s="13" t="s">
        <v>33</v>
      </c>
      <c r="AX151" s="13" t="s">
        <v>72</v>
      </c>
      <c r="AY151" s="204" t="s">
        <v>135</v>
      </c>
    </row>
    <row r="152" spans="1:65" s="14" customFormat="1">
      <c r="B152" s="205"/>
      <c r="C152" s="206"/>
      <c r="D152" s="196" t="s">
        <v>146</v>
      </c>
      <c r="E152" s="207" t="s">
        <v>19</v>
      </c>
      <c r="F152" s="208" t="s">
        <v>435</v>
      </c>
      <c r="G152" s="206"/>
      <c r="H152" s="209">
        <v>8.7520000000000007</v>
      </c>
      <c r="I152" s="210"/>
      <c r="J152" s="206"/>
      <c r="K152" s="206"/>
      <c r="L152" s="211"/>
      <c r="M152" s="212"/>
      <c r="N152" s="213"/>
      <c r="O152" s="213"/>
      <c r="P152" s="213"/>
      <c r="Q152" s="213"/>
      <c r="R152" s="213"/>
      <c r="S152" s="213"/>
      <c r="T152" s="214"/>
      <c r="AT152" s="215" t="s">
        <v>146</v>
      </c>
      <c r="AU152" s="215" t="s">
        <v>83</v>
      </c>
      <c r="AV152" s="14" t="s">
        <v>83</v>
      </c>
      <c r="AW152" s="14" t="s">
        <v>33</v>
      </c>
      <c r="AX152" s="14" t="s">
        <v>72</v>
      </c>
      <c r="AY152" s="215" t="s">
        <v>135</v>
      </c>
    </row>
    <row r="153" spans="1:65" s="13" customFormat="1" ht="20">
      <c r="B153" s="194"/>
      <c r="C153" s="195"/>
      <c r="D153" s="196" t="s">
        <v>146</v>
      </c>
      <c r="E153" s="197" t="s">
        <v>19</v>
      </c>
      <c r="F153" s="198" t="s">
        <v>436</v>
      </c>
      <c r="G153" s="195"/>
      <c r="H153" s="197" t="s">
        <v>19</v>
      </c>
      <c r="I153" s="199"/>
      <c r="J153" s="195"/>
      <c r="K153" s="195"/>
      <c r="L153" s="200"/>
      <c r="M153" s="201"/>
      <c r="N153" s="202"/>
      <c r="O153" s="202"/>
      <c r="P153" s="202"/>
      <c r="Q153" s="202"/>
      <c r="R153" s="202"/>
      <c r="S153" s="202"/>
      <c r="T153" s="203"/>
      <c r="AT153" s="204" t="s">
        <v>146</v>
      </c>
      <c r="AU153" s="204" t="s">
        <v>83</v>
      </c>
      <c r="AV153" s="13" t="s">
        <v>80</v>
      </c>
      <c r="AW153" s="13" t="s">
        <v>33</v>
      </c>
      <c r="AX153" s="13" t="s">
        <v>72</v>
      </c>
      <c r="AY153" s="204" t="s">
        <v>135</v>
      </c>
    </row>
    <row r="154" spans="1:65" s="14" customFormat="1">
      <c r="B154" s="205"/>
      <c r="C154" s="206"/>
      <c r="D154" s="196" t="s">
        <v>146</v>
      </c>
      <c r="E154" s="207" t="s">
        <v>19</v>
      </c>
      <c r="F154" s="208" t="s">
        <v>437</v>
      </c>
      <c r="G154" s="206"/>
      <c r="H154" s="209">
        <v>14.625</v>
      </c>
      <c r="I154" s="210"/>
      <c r="J154" s="206"/>
      <c r="K154" s="206"/>
      <c r="L154" s="211"/>
      <c r="M154" s="212"/>
      <c r="N154" s="213"/>
      <c r="O154" s="213"/>
      <c r="P154" s="213"/>
      <c r="Q154" s="213"/>
      <c r="R154" s="213"/>
      <c r="S154" s="213"/>
      <c r="T154" s="214"/>
      <c r="AT154" s="215" t="s">
        <v>146</v>
      </c>
      <c r="AU154" s="215" t="s">
        <v>83</v>
      </c>
      <c r="AV154" s="14" t="s">
        <v>83</v>
      </c>
      <c r="AW154" s="14" t="s">
        <v>33</v>
      </c>
      <c r="AX154" s="14" t="s">
        <v>72</v>
      </c>
      <c r="AY154" s="215" t="s">
        <v>135</v>
      </c>
    </row>
    <row r="155" spans="1:65" s="13" customFormat="1" ht="20">
      <c r="B155" s="194"/>
      <c r="C155" s="195"/>
      <c r="D155" s="196" t="s">
        <v>146</v>
      </c>
      <c r="E155" s="197" t="s">
        <v>19</v>
      </c>
      <c r="F155" s="198" t="s">
        <v>438</v>
      </c>
      <c r="G155" s="195"/>
      <c r="H155" s="197" t="s">
        <v>19</v>
      </c>
      <c r="I155" s="199"/>
      <c r="J155" s="195"/>
      <c r="K155" s="195"/>
      <c r="L155" s="200"/>
      <c r="M155" s="201"/>
      <c r="N155" s="202"/>
      <c r="O155" s="202"/>
      <c r="P155" s="202"/>
      <c r="Q155" s="202"/>
      <c r="R155" s="202"/>
      <c r="S155" s="202"/>
      <c r="T155" s="203"/>
      <c r="AT155" s="204" t="s">
        <v>146</v>
      </c>
      <c r="AU155" s="204" t="s">
        <v>83</v>
      </c>
      <c r="AV155" s="13" t="s">
        <v>80</v>
      </c>
      <c r="AW155" s="13" t="s">
        <v>33</v>
      </c>
      <c r="AX155" s="13" t="s">
        <v>72</v>
      </c>
      <c r="AY155" s="204" t="s">
        <v>135</v>
      </c>
    </row>
    <row r="156" spans="1:65" s="14" customFormat="1">
      <c r="B156" s="205"/>
      <c r="C156" s="206"/>
      <c r="D156" s="196" t="s">
        <v>146</v>
      </c>
      <c r="E156" s="207" t="s">
        <v>19</v>
      </c>
      <c r="F156" s="208" t="s">
        <v>439</v>
      </c>
      <c r="G156" s="206"/>
      <c r="H156" s="209">
        <v>16.128</v>
      </c>
      <c r="I156" s="210"/>
      <c r="J156" s="206"/>
      <c r="K156" s="206"/>
      <c r="L156" s="211"/>
      <c r="M156" s="212"/>
      <c r="N156" s="213"/>
      <c r="O156" s="213"/>
      <c r="P156" s="213"/>
      <c r="Q156" s="213"/>
      <c r="R156" s="213"/>
      <c r="S156" s="213"/>
      <c r="T156" s="214"/>
      <c r="AT156" s="215" t="s">
        <v>146</v>
      </c>
      <c r="AU156" s="215" t="s">
        <v>83</v>
      </c>
      <c r="AV156" s="14" t="s">
        <v>83</v>
      </c>
      <c r="AW156" s="14" t="s">
        <v>33</v>
      </c>
      <c r="AX156" s="14" t="s">
        <v>72</v>
      </c>
      <c r="AY156" s="215" t="s">
        <v>135</v>
      </c>
    </row>
    <row r="157" spans="1:65" s="13" customFormat="1">
      <c r="B157" s="194"/>
      <c r="C157" s="195"/>
      <c r="D157" s="196" t="s">
        <v>146</v>
      </c>
      <c r="E157" s="197" t="s">
        <v>19</v>
      </c>
      <c r="F157" s="198" t="s">
        <v>440</v>
      </c>
      <c r="G157" s="195"/>
      <c r="H157" s="197" t="s">
        <v>19</v>
      </c>
      <c r="I157" s="199"/>
      <c r="J157" s="195"/>
      <c r="K157" s="195"/>
      <c r="L157" s="200"/>
      <c r="M157" s="201"/>
      <c r="N157" s="202"/>
      <c r="O157" s="202"/>
      <c r="P157" s="202"/>
      <c r="Q157" s="202"/>
      <c r="R157" s="202"/>
      <c r="S157" s="202"/>
      <c r="T157" s="203"/>
      <c r="AT157" s="204" t="s">
        <v>146</v>
      </c>
      <c r="AU157" s="204" t="s">
        <v>83</v>
      </c>
      <c r="AV157" s="13" t="s">
        <v>80</v>
      </c>
      <c r="AW157" s="13" t="s">
        <v>33</v>
      </c>
      <c r="AX157" s="13" t="s">
        <v>72</v>
      </c>
      <c r="AY157" s="204" t="s">
        <v>135</v>
      </c>
    </row>
    <row r="158" spans="1:65" s="13" customFormat="1" ht="20">
      <c r="B158" s="194"/>
      <c r="C158" s="195"/>
      <c r="D158" s="196" t="s">
        <v>146</v>
      </c>
      <c r="E158" s="197" t="s">
        <v>19</v>
      </c>
      <c r="F158" s="198" t="s">
        <v>441</v>
      </c>
      <c r="G158" s="195"/>
      <c r="H158" s="197" t="s">
        <v>19</v>
      </c>
      <c r="I158" s="199"/>
      <c r="J158" s="195"/>
      <c r="K158" s="195"/>
      <c r="L158" s="200"/>
      <c r="M158" s="201"/>
      <c r="N158" s="202"/>
      <c r="O158" s="202"/>
      <c r="P158" s="202"/>
      <c r="Q158" s="202"/>
      <c r="R158" s="202"/>
      <c r="S158" s="202"/>
      <c r="T158" s="203"/>
      <c r="AT158" s="204" t="s">
        <v>146</v>
      </c>
      <c r="AU158" s="204" t="s">
        <v>83</v>
      </c>
      <c r="AV158" s="13" t="s">
        <v>80</v>
      </c>
      <c r="AW158" s="13" t="s">
        <v>33</v>
      </c>
      <c r="AX158" s="13" t="s">
        <v>72</v>
      </c>
      <c r="AY158" s="204" t="s">
        <v>135</v>
      </c>
    </row>
    <row r="159" spans="1:65" s="14" customFormat="1">
      <c r="B159" s="205"/>
      <c r="C159" s="206"/>
      <c r="D159" s="196" t="s">
        <v>146</v>
      </c>
      <c r="E159" s="207" t="s">
        <v>19</v>
      </c>
      <c r="F159" s="208" t="s">
        <v>442</v>
      </c>
      <c r="G159" s="206"/>
      <c r="H159" s="209">
        <v>4</v>
      </c>
      <c r="I159" s="210"/>
      <c r="J159" s="206"/>
      <c r="K159" s="206"/>
      <c r="L159" s="211"/>
      <c r="M159" s="212"/>
      <c r="N159" s="213"/>
      <c r="O159" s="213"/>
      <c r="P159" s="213"/>
      <c r="Q159" s="213"/>
      <c r="R159" s="213"/>
      <c r="S159" s="213"/>
      <c r="T159" s="214"/>
      <c r="AT159" s="215" t="s">
        <v>146</v>
      </c>
      <c r="AU159" s="215" t="s">
        <v>83</v>
      </c>
      <c r="AV159" s="14" t="s">
        <v>83</v>
      </c>
      <c r="AW159" s="14" t="s">
        <v>33</v>
      </c>
      <c r="AX159" s="14" t="s">
        <v>72</v>
      </c>
      <c r="AY159" s="215" t="s">
        <v>135</v>
      </c>
    </row>
    <row r="160" spans="1:65" s="13" customFormat="1" ht="30">
      <c r="B160" s="194"/>
      <c r="C160" s="195"/>
      <c r="D160" s="196" t="s">
        <v>146</v>
      </c>
      <c r="E160" s="197" t="s">
        <v>19</v>
      </c>
      <c r="F160" s="198" t="s">
        <v>443</v>
      </c>
      <c r="G160" s="195"/>
      <c r="H160" s="197" t="s">
        <v>19</v>
      </c>
      <c r="I160" s="199"/>
      <c r="J160" s="195"/>
      <c r="K160" s="195"/>
      <c r="L160" s="200"/>
      <c r="M160" s="201"/>
      <c r="N160" s="202"/>
      <c r="O160" s="202"/>
      <c r="P160" s="202"/>
      <c r="Q160" s="202"/>
      <c r="R160" s="202"/>
      <c r="S160" s="202"/>
      <c r="T160" s="203"/>
      <c r="AT160" s="204" t="s">
        <v>146</v>
      </c>
      <c r="AU160" s="204" t="s">
        <v>83</v>
      </c>
      <c r="AV160" s="13" t="s">
        <v>80</v>
      </c>
      <c r="AW160" s="13" t="s">
        <v>33</v>
      </c>
      <c r="AX160" s="13" t="s">
        <v>72</v>
      </c>
      <c r="AY160" s="204" t="s">
        <v>135</v>
      </c>
    </row>
    <row r="161" spans="1:65" s="14" customFormat="1">
      <c r="B161" s="205"/>
      <c r="C161" s="206"/>
      <c r="D161" s="196" t="s">
        <v>146</v>
      </c>
      <c r="E161" s="207" t="s">
        <v>19</v>
      </c>
      <c r="F161" s="208" t="s">
        <v>444</v>
      </c>
      <c r="G161" s="206"/>
      <c r="H161" s="209">
        <v>4.0460000000000003</v>
      </c>
      <c r="I161" s="210"/>
      <c r="J161" s="206"/>
      <c r="K161" s="206"/>
      <c r="L161" s="211"/>
      <c r="M161" s="212"/>
      <c r="N161" s="213"/>
      <c r="O161" s="213"/>
      <c r="P161" s="213"/>
      <c r="Q161" s="213"/>
      <c r="R161" s="213"/>
      <c r="S161" s="213"/>
      <c r="T161" s="214"/>
      <c r="AT161" s="215" t="s">
        <v>146</v>
      </c>
      <c r="AU161" s="215" t="s">
        <v>83</v>
      </c>
      <c r="AV161" s="14" t="s">
        <v>83</v>
      </c>
      <c r="AW161" s="14" t="s">
        <v>33</v>
      </c>
      <c r="AX161" s="14" t="s">
        <v>72</v>
      </c>
      <c r="AY161" s="215" t="s">
        <v>135</v>
      </c>
    </row>
    <row r="162" spans="1:65" s="13" customFormat="1" ht="30">
      <c r="B162" s="194"/>
      <c r="C162" s="195"/>
      <c r="D162" s="196" t="s">
        <v>146</v>
      </c>
      <c r="E162" s="197" t="s">
        <v>19</v>
      </c>
      <c r="F162" s="198" t="s">
        <v>445</v>
      </c>
      <c r="G162" s="195"/>
      <c r="H162" s="197" t="s">
        <v>19</v>
      </c>
      <c r="I162" s="199"/>
      <c r="J162" s="195"/>
      <c r="K162" s="195"/>
      <c r="L162" s="200"/>
      <c r="M162" s="201"/>
      <c r="N162" s="202"/>
      <c r="O162" s="202"/>
      <c r="P162" s="202"/>
      <c r="Q162" s="202"/>
      <c r="R162" s="202"/>
      <c r="S162" s="202"/>
      <c r="T162" s="203"/>
      <c r="AT162" s="204" t="s">
        <v>146</v>
      </c>
      <c r="AU162" s="204" t="s">
        <v>83</v>
      </c>
      <c r="AV162" s="13" t="s">
        <v>80</v>
      </c>
      <c r="AW162" s="13" t="s">
        <v>33</v>
      </c>
      <c r="AX162" s="13" t="s">
        <v>72</v>
      </c>
      <c r="AY162" s="204" t="s">
        <v>135</v>
      </c>
    </row>
    <row r="163" spans="1:65" s="14" customFormat="1">
      <c r="B163" s="205"/>
      <c r="C163" s="206"/>
      <c r="D163" s="196" t="s">
        <v>146</v>
      </c>
      <c r="E163" s="207" t="s">
        <v>19</v>
      </c>
      <c r="F163" s="208" t="s">
        <v>446</v>
      </c>
      <c r="G163" s="206"/>
      <c r="H163" s="209">
        <v>3.556</v>
      </c>
      <c r="I163" s="210"/>
      <c r="J163" s="206"/>
      <c r="K163" s="206"/>
      <c r="L163" s="211"/>
      <c r="M163" s="212"/>
      <c r="N163" s="213"/>
      <c r="O163" s="213"/>
      <c r="P163" s="213"/>
      <c r="Q163" s="213"/>
      <c r="R163" s="213"/>
      <c r="S163" s="213"/>
      <c r="T163" s="214"/>
      <c r="AT163" s="215" t="s">
        <v>146</v>
      </c>
      <c r="AU163" s="215" t="s">
        <v>83</v>
      </c>
      <c r="AV163" s="14" t="s">
        <v>83</v>
      </c>
      <c r="AW163" s="14" t="s">
        <v>33</v>
      </c>
      <c r="AX163" s="14" t="s">
        <v>72</v>
      </c>
      <c r="AY163" s="215" t="s">
        <v>135</v>
      </c>
    </row>
    <row r="164" spans="1:65" s="13" customFormat="1">
      <c r="B164" s="194"/>
      <c r="C164" s="195"/>
      <c r="D164" s="196" t="s">
        <v>146</v>
      </c>
      <c r="E164" s="197" t="s">
        <v>19</v>
      </c>
      <c r="F164" s="198" t="s">
        <v>447</v>
      </c>
      <c r="G164" s="195"/>
      <c r="H164" s="197" t="s">
        <v>19</v>
      </c>
      <c r="I164" s="199"/>
      <c r="J164" s="195"/>
      <c r="K164" s="195"/>
      <c r="L164" s="200"/>
      <c r="M164" s="201"/>
      <c r="N164" s="202"/>
      <c r="O164" s="202"/>
      <c r="P164" s="202"/>
      <c r="Q164" s="202"/>
      <c r="R164" s="202"/>
      <c r="S164" s="202"/>
      <c r="T164" s="203"/>
      <c r="AT164" s="204" t="s">
        <v>146</v>
      </c>
      <c r="AU164" s="204" t="s">
        <v>83</v>
      </c>
      <c r="AV164" s="13" t="s">
        <v>80</v>
      </c>
      <c r="AW164" s="13" t="s">
        <v>33</v>
      </c>
      <c r="AX164" s="13" t="s">
        <v>72</v>
      </c>
      <c r="AY164" s="204" t="s">
        <v>135</v>
      </c>
    </row>
    <row r="165" spans="1:65" s="14" customFormat="1">
      <c r="B165" s="205"/>
      <c r="C165" s="206"/>
      <c r="D165" s="196" t="s">
        <v>146</v>
      </c>
      <c r="E165" s="207" t="s">
        <v>19</v>
      </c>
      <c r="F165" s="208" t="s">
        <v>448</v>
      </c>
      <c r="G165" s="206"/>
      <c r="H165" s="209">
        <v>4.95</v>
      </c>
      <c r="I165" s="210"/>
      <c r="J165" s="206"/>
      <c r="K165" s="206"/>
      <c r="L165" s="211"/>
      <c r="M165" s="212"/>
      <c r="N165" s="213"/>
      <c r="O165" s="213"/>
      <c r="P165" s="213"/>
      <c r="Q165" s="213"/>
      <c r="R165" s="213"/>
      <c r="S165" s="213"/>
      <c r="T165" s="214"/>
      <c r="AT165" s="215" t="s">
        <v>146</v>
      </c>
      <c r="AU165" s="215" t="s">
        <v>83</v>
      </c>
      <c r="AV165" s="14" t="s">
        <v>83</v>
      </c>
      <c r="AW165" s="14" t="s">
        <v>33</v>
      </c>
      <c r="AX165" s="14" t="s">
        <v>72</v>
      </c>
      <c r="AY165" s="215" t="s">
        <v>135</v>
      </c>
    </row>
    <row r="166" spans="1:65" s="13" customFormat="1">
      <c r="B166" s="194"/>
      <c r="C166" s="195"/>
      <c r="D166" s="196" t="s">
        <v>146</v>
      </c>
      <c r="E166" s="197" t="s">
        <v>19</v>
      </c>
      <c r="F166" s="198" t="s">
        <v>449</v>
      </c>
      <c r="G166" s="195"/>
      <c r="H166" s="197" t="s">
        <v>19</v>
      </c>
      <c r="I166" s="199"/>
      <c r="J166" s="195"/>
      <c r="K166" s="195"/>
      <c r="L166" s="200"/>
      <c r="M166" s="201"/>
      <c r="N166" s="202"/>
      <c r="O166" s="202"/>
      <c r="P166" s="202"/>
      <c r="Q166" s="202"/>
      <c r="R166" s="202"/>
      <c r="S166" s="202"/>
      <c r="T166" s="203"/>
      <c r="AT166" s="204" t="s">
        <v>146</v>
      </c>
      <c r="AU166" s="204" t="s">
        <v>83</v>
      </c>
      <c r="AV166" s="13" t="s">
        <v>80</v>
      </c>
      <c r="AW166" s="13" t="s">
        <v>33</v>
      </c>
      <c r="AX166" s="13" t="s">
        <v>72</v>
      </c>
      <c r="AY166" s="204" t="s">
        <v>135</v>
      </c>
    </row>
    <row r="167" spans="1:65" s="14" customFormat="1">
      <c r="B167" s="205"/>
      <c r="C167" s="206"/>
      <c r="D167" s="196" t="s">
        <v>146</v>
      </c>
      <c r="E167" s="207" t="s">
        <v>19</v>
      </c>
      <c r="F167" s="208" t="s">
        <v>450</v>
      </c>
      <c r="G167" s="206"/>
      <c r="H167" s="209">
        <v>0.76800000000000002</v>
      </c>
      <c r="I167" s="210"/>
      <c r="J167" s="206"/>
      <c r="K167" s="206"/>
      <c r="L167" s="211"/>
      <c r="M167" s="212"/>
      <c r="N167" s="213"/>
      <c r="O167" s="213"/>
      <c r="P167" s="213"/>
      <c r="Q167" s="213"/>
      <c r="R167" s="213"/>
      <c r="S167" s="213"/>
      <c r="T167" s="214"/>
      <c r="AT167" s="215" t="s">
        <v>146</v>
      </c>
      <c r="AU167" s="215" t="s">
        <v>83</v>
      </c>
      <c r="AV167" s="14" t="s">
        <v>83</v>
      </c>
      <c r="AW167" s="14" t="s">
        <v>33</v>
      </c>
      <c r="AX167" s="14" t="s">
        <v>72</v>
      </c>
      <c r="AY167" s="215" t="s">
        <v>135</v>
      </c>
    </row>
    <row r="168" spans="1:65" s="13" customFormat="1" ht="20">
      <c r="B168" s="194"/>
      <c r="C168" s="195"/>
      <c r="D168" s="196" t="s">
        <v>146</v>
      </c>
      <c r="E168" s="197" t="s">
        <v>19</v>
      </c>
      <c r="F168" s="198" t="s">
        <v>451</v>
      </c>
      <c r="G168" s="195"/>
      <c r="H168" s="197" t="s">
        <v>19</v>
      </c>
      <c r="I168" s="199"/>
      <c r="J168" s="195"/>
      <c r="K168" s="195"/>
      <c r="L168" s="200"/>
      <c r="M168" s="201"/>
      <c r="N168" s="202"/>
      <c r="O168" s="202"/>
      <c r="P168" s="202"/>
      <c r="Q168" s="202"/>
      <c r="R168" s="202"/>
      <c r="S168" s="202"/>
      <c r="T168" s="203"/>
      <c r="AT168" s="204" t="s">
        <v>146</v>
      </c>
      <c r="AU168" s="204" t="s">
        <v>83</v>
      </c>
      <c r="AV168" s="13" t="s">
        <v>80</v>
      </c>
      <c r="AW168" s="13" t="s">
        <v>33</v>
      </c>
      <c r="AX168" s="13" t="s">
        <v>72</v>
      </c>
      <c r="AY168" s="204" t="s">
        <v>135</v>
      </c>
    </row>
    <row r="169" spans="1:65" s="14" customFormat="1">
      <c r="B169" s="205"/>
      <c r="C169" s="206"/>
      <c r="D169" s="196" t="s">
        <v>146</v>
      </c>
      <c r="E169" s="207" t="s">
        <v>19</v>
      </c>
      <c r="F169" s="208" t="s">
        <v>452</v>
      </c>
      <c r="G169" s="206"/>
      <c r="H169" s="209">
        <v>0.998</v>
      </c>
      <c r="I169" s="210"/>
      <c r="J169" s="206"/>
      <c r="K169" s="206"/>
      <c r="L169" s="211"/>
      <c r="M169" s="212"/>
      <c r="N169" s="213"/>
      <c r="O169" s="213"/>
      <c r="P169" s="213"/>
      <c r="Q169" s="213"/>
      <c r="R169" s="213"/>
      <c r="S169" s="213"/>
      <c r="T169" s="214"/>
      <c r="AT169" s="215" t="s">
        <v>146</v>
      </c>
      <c r="AU169" s="215" t="s">
        <v>83</v>
      </c>
      <c r="AV169" s="14" t="s">
        <v>83</v>
      </c>
      <c r="AW169" s="14" t="s">
        <v>33</v>
      </c>
      <c r="AX169" s="14" t="s">
        <v>72</v>
      </c>
      <c r="AY169" s="215" t="s">
        <v>135</v>
      </c>
    </row>
    <row r="170" spans="1:65" s="15" customFormat="1">
      <c r="B170" s="216"/>
      <c r="C170" s="217"/>
      <c r="D170" s="196" t="s">
        <v>146</v>
      </c>
      <c r="E170" s="218" t="s">
        <v>19</v>
      </c>
      <c r="F170" s="219" t="s">
        <v>149</v>
      </c>
      <c r="G170" s="217"/>
      <c r="H170" s="220">
        <v>57.823</v>
      </c>
      <c r="I170" s="221"/>
      <c r="J170" s="217"/>
      <c r="K170" s="217"/>
      <c r="L170" s="222"/>
      <c r="M170" s="223"/>
      <c r="N170" s="224"/>
      <c r="O170" s="224"/>
      <c r="P170" s="224"/>
      <c r="Q170" s="224"/>
      <c r="R170" s="224"/>
      <c r="S170" s="224"/>
      <c r="T170" s="225"/>
      <c r="AT170" s="226" t="s">
        <v>146</v>
      </c>
      <c r="AU170" s="226" t="s">
        <v>83</v>
      </c>
      <c r="AV170" s="15" t="s">
        <v>142</v>
      </c>
      <c r="AW170" s="15" t="s">
        <v>33</v>
      </c>
      <c r="AX170" s="15" t="s">
        <v>80</v>
      </c>
      <c r="AY170" s="226" t="s">
        <v>135</v>
      </c>
    </row>
    <row r="171" spans="1:65" s="2" customFormat="1" ht="76.400000000000006" customHeight="1">
      <c r="A171" s="35"/>
      <c r="B171" s="36"/>
      <c r="C171" s="176" t="s">
        <v>209</v>
      </c>
      <c r="D171" s="176" t="s">
        <v>137</v>
      </c>
      <c r="E171" s="177" t="s">
        <v>453</v>
      </c>
      <c r="F171" s="178" t="s">
        <v>454</v>
      </c>
      <c r="G171" s="179" t="s">
        <v>140</v>
      </c>
      <c r="H171" s="180">
        <v>242.67599999999999</v>
      </c>
      <c r="I171" s="181"/>
      <c r="J171" s="182">
        <f>ROUND(I171*H171,2)</f>
        <v>0</v>
      </c>
      <c r="K171" s="178" t="s">
        <v>141</v>
      </c>
      <c r="L171" s="40"/>
      <c r="M171" s="183" t="s">
        <v>19</v>
      </c>
      <c r="N171" s="184" t="s">
        <v>43</v>
      </c>
      <c r="O171" s="65"/>
      <c r="P171" s="185">
        <f>O171*H171</f>
        <v>0</v>
      </c>
      <c r="Q171" s="185">
        <v>7.26E-3</v>
      </c>
      <c r="R171" s="185">
        <f>Q171*H171</f>
        <v>1.7618277599999999</v>
      </c>
      <c r="S171" s="185">
        <v>0</v>
      </c>
      <c r="T171" s="186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87" t="s">
        <v>142</v>
      </c>
      <c r="AT171" s="187" t="s">
        <v>137</v>
      </c>
      <c r="AU171" s="187" t="s">
        <v>83</v>
      </c>
      <c r="AY171" s="18" t="s">
        <v>135</v>
      </c>
      <c r="BE171" s="188">
        <f>IF(N171="základní",J171,0)</f>
        <v>0</v>
      </c>
      <c r="BF171" s="188">
        <f>IF(N171="snížená",J171,0)</f>
        <v>0</v>
      </c>
      <c r="BG171" s="188">
        <f>IF(N171="zákl. přenesená",J171,0)</f>
        <v>0</v>
      </c>
      <c r="BH171" s="188">
        <f>IF(N171="sníž. přenesená",J171,0)</f>
        <v>0</v>
      </c>
      <c r="BI171" s="188">
        <f>IF(N171="nulová",J171,0)</f>
        <v>0</v>
      </c>
      <c r="BJ171" s="18" t="s">
        <v>80</v>
      </c>
      <c r="BK171" s="188">
        <f>ROUND(I171*H171,2)</f>
        <v>0</v>
      </c>
      <c r="BL171" s="18" t="s">
        <v>142</v>
      </c>
      <c r="BM171" s="187" t="s">
        <v>455</v>
      </c>
    </row>
    <row r="172" spans="1:65" s="2" customFormat="1">
      <c r="A172" s="35"/>
      <c r="B172" s="36"/>
      <c r="C172" s="37"/>
      <c r="D172" s="189" t="s">
        <v>144</v>
      </c>
      <c r="E172" s="37"/>
      <c r="F172" s="190" t="s">
        <v>456</v>
      </c>
      <c r="G172" s="37"/>
      <c r="H172" s="37"/>
      <c r="I172" s="191"/>
      <c r="J172" s="37"/>
      <c r="K172" s="37"/>
      <c r="L172" s="40"/>
      <c r="M172" s="192"/>
      <c r="N172" s="193"/>
      <c r="O172" s="65"/>
      <c r="P172" s="65"/>
      <c r="Q172" s="65"/>
      <c r="R172" s="65"/>
      <c r="S172" s="65"/>
      <c r="T172" s="66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144</v>
      </c>
      <c r="AU172" s="18" t="s">
        <v>83</v>
      </c>
    </row>
    <row r="173" spans="1:65" s="13" customFormat="1" ht="20">
      <c r="B173" s="194"/>
      <c r="C173" s="195"/>
      <c r="D173" s="196" t="s">
        <v>146</v>
      </c>
      <c r="E173" s="197" t="s">
        <v>19</v>
      </c>
      <c r="F173" s="198" t="s">
        <v>434</v>
      </c>
      <c r="G173" s="195"/>
      <c r="H173" s="197" t="s">
        <v>19</v>
      </c>
      <c r="I173" s="199"/>
      <c r="J173" s="195"/>
      <c r="K173" s="195"/>
      <c r="L173" s="200"/>
      <c r="M173" s="201"/>
      <c r="N173" s="202"/>
      <c r="O173" s="202"/>
      <c r="P173" s="202"/>
      <c r="Q173" s="202"/>
      <c r="R173" s="202"/>
      <c r="S173" s="202"/>
      <c r="T173" s="203"/>
      <c r="AT173" s="204" t="s">
        <v>146</v>
      </c>
      <c r="AU173" s="204" t="s">
        <v>83</v>
      </c>
      <c r="AV173" s="13" t="s">
        <v>80</v>
      </c>
      <c r="AW173" s="13" t="s">
        <v>33</v>
      </c>
      <c r="AX173" s="13" t="s">
        <v>72</v>
      </c>
      <c r="AY173" s="204" t="s">
        <v>135</v>
      </c>
    </row>
    <row r="174" spans="1:65" s="14" customFormat="1">
      <c r="B174" s="205"/>
      <c r="C174" s="206"/>
      <c r="D174" s="196" t="s">
        <v>146</v>
      </c>
      <c r="E174" s="207" t="s">
        <v>19</v>
      </c>
      <c r="F174" s="208" t="s">
        <v>457</v>
      </c>
      <c r="G174" s="206"/>
      <c r="H174" s="209">
        <v>44.56</v>
      </c>
      <c r="I174" s="210"/>
      <c r="J174" s="206"/>
      <c r="K174" s="206"/>
      <c r="L174" s="211"/>
      <c r="M174" s="212"/>
      <c r="N174" s="213"/>
      <c r="O174" s="213"/>
      <c r="P174" s="213"/>
      <c r="Q174" s="213"/>
      <c r="R174" s="213"/>
      <c r="S174" s="213"/>
      <c r="T174" s="214"/>
      <c r="AT174" s="215" t="s">
        <v>146</v>
      </c>
      <c r="AU174" s="215" t="s">
        <v>83</v>
      </c>
      <c r="AV174" s="14" t="s">
        <v>83</v>
      </c>
      <c r="AW174" s="14" t="s">
        <v>33</v>
      </c>
      <c r="AX174" s="14" t="s">
        <v>72</v>
      </c>
      <c r="AY174" s="215" t="s">
        <v>135</v>
      </c>
    </row>
    <row r="175" spans="1:65" s="13" customFormat="1" ht="20">
      <c r="B175" s="194"/>
      <c r="C175" s="195"/>
      <c r="D175" s="196" t="s">
        <v>146</v>
      </c>
      <c r="E175" s="197" t="s">
        <v>19</v>
      </c>
      <c r="F175" s="198" t="s">
        <v>421</v>
      </c>
      <c r="G175" s="195"/>
      <c r="H175" s="197" t="s">
        <v>19</v>
      </c>
      <c r="I175" s="199"/>
      <c r="J175" s="195"/>
      <c r="K175" s="195"/>
      <c r="L175" s="200"/>
      <c r="M175" s="201"/>
      <c r="N175" s="202"/>
      <c r="O175" s="202"/>
      <c r="P175" s="202"/>
      <c r="Q175" s="202"/>
      <c r="R175" s="202"/>
      <c r="S175" s="202"/>
      <c r="T175" s="203"/>
      <c r="AT175" s="204" t="s">
        <v>146</v>
      </c>
      <c r="AU175" s="204" t="s">
        <v>83</v>
      </c>
      <c r="AV175" s="13" t="s">
        <v>80</v>
      </c>
      <c r="AW175" s="13" t="s">
        <v>33</v>
      </c>
      <c r="AX175" s="13" t="s">
        <v>72</v>
      </c>
      <c r="AY175" s="204" t="s">
        <v>135</v>
      </c>
    </row>
    <row r="176" spans="1:65" s="14" customFormat="1">
      <c r="B176" s="205"/>
      <c r="C176" s="206"/>
      <c r="D176" s="196" t="s">
        <v>146</v>
      </c>
      <c r="E176" s="207" t="s">
        <v>19</v>
      </c>
      <c r="F176" s="208" t="s">
        <v>458</v>
      </c>
      <c r="G176" s="206"/>
      <c r="H176" s="209">
        <v>43.4</v>
      </c>
      <c r="I176" s="210"/>
      <c r="J176" s="206"/>
      <c r="K176" s="206"/>
      <c r="L176" s="211"/>
      <c r="M176" s="212"/>
      <c r="N176" s="213"/>
      <c r="O176" s="213"/>
      <c r="P176" s="213"/>
      <c r="Q176" s="213"/>
      <c r="R176" s="213"/>
      <c r="S176" s="213"/>
      <c r="T176" s="214"/>
      <c r="AT176" s="215" t="s">
        <v>146</v>
      </c>
      <c r="AU176" s="215" t="s">
        <v>83</v>
      </c>
      <c r="AV176" s="14" t="s">
        <v>83</v>
      </c>
      <c r="AW176" s="14" t="s">
        <v>33</v>
      </c>
      <c r="AX176" s="14" t="s">
        <v>72</v>
      </c>
      <c r="AY176" s="215" t="s">
        <v>135</v>
      </c>
    </row>
    <row r="177" spans="2:51" s="13" customFormat="1" ht="20">
      <c r="B177" s="194"/>
      <c r="C177" s="195"/>
      <c r="D177" s="196" t="s">
        <v>146</v>
      </c>
      <c r="E177" s="197" t="s">
        <v>19</v>
      </c>
      <c r="F177" s="198" t="s">
        <v>423</v>
      </c>
      <c r="G177" s="195"/>
      <c r="H177" s="197" t="s">
        <v>19</v>
      </c>
      <c r="I177" s="199"/>
      <c r="J177" s="195"/>
      <c r="K177" s="195"/>
      <c r="L177" s="200"/>
      <c r="M177" s="201"/>
      <c r="N177" s="202"/>
      <c r="O177" s="202"/>
      <c r="P177" s="202"/>
      <c r="Q177" s="202"/>
      <c r="R177" s="202"/>
      <c r="S177" s="202"/>
      <c r="T177" s="203"/>
      <c r="AT177" s="204" t="s">
        <v>146</v>
      </c>
      <c r="AU177" s="204" t="s">
        <v>83</v>
      </c>
      <c r="AV177" s="13" t="s">
        <v>80</v>
      </c>
      <c r="AW177" s="13" t="s">
        <v>33</v>
      </c>
      <c r="AX177" s="13" t="s">
        <v>72</v>
      </c>
      <c r="AY177" s="204" t="s">
        <v>135</v>
      </c>
    </row>
    <row r="178" spans="2:51" s="14" customFormat="1">
      <c r="B178" s="205"/>
      <c r="C178" s="206"/>
      <c r="D178" s="196" t="s">
        <v>146</v>
      </c>
      <c r="E178" s="207" t="s">
        <v>19</v>
      </c>
      <c r="F178" s="208" t="s">
        <v>459</v>
      </c>
      <c r="G178" s="206"/>
      <c r="H178" s="209">
        <v>20.12</v>
      </c>
      <c r="I178" s="210"/>
      <c r="J178" s="206"/>
      <c r="K178" s="206"/>
      <c r="L178" s="211"/>
      <c r="M178" s="212"/>
      <c r="N178" s="213"/>
      <c r="O178" s="213"/>
      <c r="P178" s="213"/>
      <c r="Q178" s="213"/>
      <c r="R178" s="213"/>
      <c r="S178" s="213"/>
      <c r="T178" s="214"/>
      <c r="AT178" s="215" t="s">
        <v>146</v>
      </c>
      <c r="AU178" s="215" t="s">
        <v>83</v>
      </c>
      <c r="AV178" s="14" t="s">
        <v>83</v>
      </c>
      <c r="AW178" s="14" t="s">
        <v>33</v>
      </c>
      <c r="AX178" s="14" t="s">
        <v>72</v>
      </c>
      <c r="AY178" s="215" t="s">
        <v>135</v>
      </c>
    </row>
    <row r="179" spans="2:51" s="13" customFormat="1">
      <c r="B179" s="194"/>
      <c r="C179" s="195"/>
      <c r="D179" s="196" t="s">
        <v>146</v>
      </c>
      <c r="E179" s="197" t="s">
        <v>19</v>
      </c>
      <c r="F179" s="198" t="s">
        <v>425</v>
      </c>
      <c r="G179" s="195"/>
      <c r="H179" s="197" t="s">
        <v>19</v>
      </c>
      <c r="I179" s="199"/>
      <c r="J179" s="195"/>
      <c r="K179" s="195"/>
      <c r="L179" s="200"/>
      <c r="M179" s="201"/>
      <c r="N179" s="202"/>
      <c r="O179" s="202"/>
      <c r="P179" s="202"/>
      <c r="Q179" s="202"/>
      <c r="R179" s="202"/>
      <c r="S179" s="202"/>
      <c r="T179" s="203"/>
      <c r="AT179" s="204" t="s">
        <v>146</v>
      </c>
      <c r="AU179" s="204" t="s">
        <v>83</v>
      </c>
      <c r="AV179" s="13" t="s">
        <v>80</v>
      </c>
      <c r="AW179" s="13" t="s">
        <v>33</v>
      </c>
      <c r="AX179" s="13" t="s">
        <v>72</v>
      </c>
      <c r="AY179" s="204" t="s">
        <v>135</v>
      </c>
    </row>
    <row r="180" spans="2:51" s="14" customFormat="1">
      <c r="B180" s="205"/>
      <c r="C180" s="206"/>
      <c r="D180" s="196" t="s">
        <v>146</v>
      </c>
      <c r="E180" s="207" t="s">
        <v>19</v>
      </c>
      <c r="F180" s="208" t="s">
        <v>460</v>
      </c>
      <c r="G180" s="206"/>
      <c r="H180" s="209">
        <v>17.2</v>
      </c>
      <c r="I180" s="210"/>
      <c r="J180" s="206"/>
      <c r="K180" s="206"/>
      <c r="L180" s="211"/>
      <c r="M180" s="212"/>
      <c r="N180" s="213"/>
      <c r="O180" s="213"/>
      <c r="P180" s="213"/>
      <c r="Q180" s="213"/>
      <c r="R180" s="213"/>
      <c r="S180" s="213"/>
      <c r="T180" s="214"/>
      <c r="AT180" s="215" t="s">
        <v>146</v>
      </c>
      <c r="AU180" s="215" t="s">
        <v>83</v>
      </c>
      <c r="AV180" s="14" t="s">
        <v>83</v>
      </c>
      <c r="AW180" s="14" t="s">
        <v>33</v>
      </c>
      <c r="AX180" s="14" t="s">
        <v>72</v>
      </c>
      <c r="AY180" s="215" t="s">
        <v>135</v>
      </c>
    </row>
    <row r="181" spans="2:51" s="13" customFormat="1" ht="20">
      <c r="B181" s="194"/>
      <c r="C181" s="195"/>
      <c r="D181" s="196" t="s">
        <v>146</v>
      </c>
      <c r="E181" s="197" t="s">
        <v>19</v>
      </c>
      <c r="F181" s="198" t="s">
        <v>438</v>
      </c>
      <c r="G181" s="195"/>
      <c r="H181" s="197" t="s">
        <v>19</v>
      </c>
      <c r="I181" s="199"/>
      <c r="J181" s="195"/>
      <c r="K181" s="195"/>
      <c r="L181" s="200"/>
      <c r="M181" s="201"/>
      <c r="N181" s="202"/>
      <c r="O181" s="202"/>
      <c r="P181" s="202"/>
      <c r="Q181" s="202"/>
      <c r="R181" s="202"/>
      <c r="S181" s="202"/>
      <c r="T181" s="203"/>
      <c r="AT181" s="204" t="s">
        <v>146</v>
      </c>
      <c r="AU181" s="204" t="s">
        <v>83</v>
      </c>
      <c r="AV181" s="13" t="s">
        <v>80</v>
      </c>
      <c r="AW181" s="13" t="s">
        <v>33</v>
      </c>
      <c r="AX181" s="13" t="s">
        <v>72</v>
      </c>
      <c r="AY181" s="204" t="s">
        <v>135</v>
      </c>
    </row>
    <row r="182" spans="2:51" s="14" customFormat="1">
      <c r="B182" s="205"/>
      <c r="C182" s="206"/>
      <c r="D182" s="196" t="s">
        <v>146</v>
      </c>
      <c r="E182" s="207" t="s">
        <v>19</v>
      </c>
      <c r="F182" s="208" t="s">
        <v>461</v>
      </c>
      <c r="G182" s="206"/>
      <c r="H182" s="209">
        <v>40.32</v>
      </c>
      <c r="I182" s="210"/>
      <c r="J182" s="206"/>
      <c r="K182" s="206"/>
      <c r="L182" s="211"/>
      <c r="M182" s="212"/>
      <c r="N182" s="213"/>
      <c r="O182" s="213"/>
      <c r="P182" s="213"/>
      <c r="Q182" s="213"/>
      <c r="R182" s="213"/>
      <c r="S182" s="213"/>
      <c r="T182" s="214"/>
      <c r="AT182" s="215" t="s">
        <v>146</v>
      </c>
      <c r="AU182" s="215" t="s">
        <v>83</v>
      </c>
      <c r="AV182" s="14" t="s">
        <v>83</v>
      </c>
      <c r="AW182" s="14" t="s">
        <v>33</v>
      </c>
      <c r="AX182" s="14" t="s">
        <v>72</v>
      </c>
      <c r="AY182" s="215" t="s">
        <v>135</v>
      </c>
    </row>
    <row r="183" spans="2:51" s="13" customFormat="1" ht="20">
      <c r="B183" s="194"/>
      <c r="C183" s="195"/>
      <c r="D183" s="196" t="s">
        <v>146</v>
      </c>
      <c r="E183" s="197" t="s">
        <v>19</v>
      </c>
      <c r="F183" s="198" t="s">
        <v>441</v>
      </c>
      <c r="G183" s="195"/>
      <c r="H183" s="197" t="s">
        <v>19</v>
      </c>
      <c r="I183" s="199"/>
      <c r="J183" s="195"/>
      <c r="K183" s="195"/>
      <c r="L183" s="200"/>
      <c r="M183" s="201"/>
      <c r="N183" s="202"/>
      <c r="O183" s="202"/>
      <c r="P183" s="202"/>
      <c r="Q183" s="202"/>
      <c r="R183" s="202"/>
      <c r="S183" s="202"/>
      <c r="T183" s="203"/>
      <c r="AT183" s="204" t="s">
        <v>146</v>
      </c>
      <c r="AU183" s="204" t="s">
        <v>83</v>
      </c>
      <c r="AV183" s="13" t="s">
        <v>80</v>
      </c>
      <c r="AW183" s="13" t="s">
        <v>33</v>
      </c>
      <c r="AX183" s="13" t="s">
        <v>72</v>
      </c>
      <c r="AY183" s="204" t="s">
        <v>135</v>
      </c>
    </row>
    <row r="184" spans="2:51" s="14" customFormat="1">
      <c r="B184" s="205"/>
      <c r="C184" s="206"/>
      <c r="D184" s="196" t="s">
        <v>146</v>
      </c>
      <c r="E184" s="207" t="s">
        <v>19</v>
      </c>
      <c r="F184" s="208" t="s">
        <v>462</v>
      </c>
      <c r="G184" s="206"/>
      <c r="H184" s="209">
        <v>16</v>
      </c>
      <c r="I184" s="210"/>
      <c r="J184" s="206"/>
      <c r="K184" s="206"/>
      <c r="L184" s="211"/>
      <c r="M184" s="212"/>
      <c r="N184" s="213"/>
      <c r="O184" s="213"/>
      <c r="P184" s="213"/>
      <c r="Q184" s="213"/>
      <c r="R184" s="213"/>
      <c r="S184" s="213"/>
      <c r="T184" s="214"/>
      <c r="AT184" s="215" t="s">
        <v>146</v>
      </c>
      <c r="AU184" s="215" t="s">
        <v>83</v>
      </c>
      <c r="AV184" s="14" t="s">
        <v>83</v>
      </c>
      <c r="AW184" s="14" t="s">
        <v>33</v>
      </c>
      <c r="AX184" s="14" t="s">
        <v>72</v>
      </c>
      <c r="AY184" s="215" t="s">
        <v>135</v>
      </c>
    </row>
    <row r="185" spans="2:51" s="13" customFormat="1" ht="20">
      <c r="B185" s="194"/>
      <c r="C185" s="195"/>
      <c r="D185" s="196" t="s">
        <v>146</v>
      </c>
      <c r="E185" s="197" t="s">
        <v>19</v>
      </c>
      <c r="F185" s="198" t="s">
        <v>463</v>
      </c>
      <c r="G185" s="195"/>
      <c r="H185" s="197" t="s">
        <v>19</v>
      </c>
      <c r="I185" s="199"/>
      <c r="J185" s="195"/>
      <c r="K185" s="195"/>
      <c r="L185" s="200"/>
      <c r="M185" s="201"/>
      <c r="N185" s="202"/>
      <c r="O185" s="202"/>
      <c r="P185" s="202"/>
      <c r="Q185" s="202"/>
      <c r="R185" s="202"/>
      <c r="S185" s="202"/>
      <c r="T185" s="203"/>
      <c r="AT185" s="204" t="s">
        <v>146</v>
      </c>
      <c r="AU185" s="204" t="s">
        <v>83</v>
      </c>
      <c r="AV185" s="13" t="s">
        <v>80</v>
      </c>
      <c r="AW185" s="13" t="s">
        <v>33</v>
      </c>
      <c r="AX185" s="13" t="s">
        <v>72</v>
      </c>
      <c r="AY185" s="204" t="s">
        <v>135</v>
      </c>
    </row>
    <row r="186" spans="2:51" s="14" customFormat="1">
      <c r="B186" s="205"/>
      <c r="C186" s="206"/>
      <c r="D186" s="196" t="s">
        <v>146</v>
      </c>
      <c r="E186" s="207" t="s">
        <v>19</v>
      </c>
      <c r="F186" s="208" t="s">
        <v>464</v>
      </c>
      <c r="G186" s="206"/>
      <c r="H186" s="209">
        <v>16.3</v>
      </c>
      <c r="I186" s="210"/>
      <c r="J186" s="206"/>
      <c r="K186" s="206"/>
      <c r="L186" s="211"/>
      <c r="M186" s="212"/>
      <c r="N186" s="213"/>
      <c r="O186" s="213"/>
      <c r="P186" s="213"/>
      <c r="Q186" s="213"/>
      <c r="R186" s="213"/>
      <c r="S186" s="213"/>
      <c r="T186" s="214"/>
      <c r="AT186" s="215" t="s">
        <v>146</v>
      </c>
      <c r="AU186" s="215" t="s">
        <v>83</v>
      </c>
      <c r="AV186" s="14" t="s">
        <v>83</v>
      </c>
      <c r="AW186" s="14" t="s">
        <v>33</v>
      </c>
      <c r="AX186" s="14" t="s">
        <v>72</v>
      </c>
      <c r="AY186" s="215" t="s">
        <v>135</v>
      </c>
    </row>
    <row r="187" spans="2:51" s="13" customFormat="1" ht="20">
      <c r="B187" s="194"/>
      <c r="C187" s="195"/>
      <c r="D187" s="196" t="s">
        <v>146</v>
      </c>
      <c r="E187" s="197" t="s">
        <v>19</v>
      </c>
      <c r="F187" s="198" t="s">
        <v>465</v>
      </c>
      <c r="G187" s="195"/>
      <c r="H187" s="197" t="s">
        <v>19</v>
      </c>
      <c r="I187" s="199"/>
      <c r="J187" s="195"/>
      <c r="K187" s="195"/>
      <c r="L187" s="200"/>
      <c r="M187" s="201"/>
      <c r="N187" s="202"/>
      <c r="O187" s="202"/>
      <c r="P187" s="202"/>
      <c r="Q187" s="202"/>
      <c r="R187" s="202"/>
      <c r="S187" s="202"/>
      <c r="T187" s="203"/>
      <c r="AT187" s="204" t="s">
        <v>146</v>
      </c>
      <c r="AU187" s="204" t="s">
        <v>83</v>
      </c>
      <c r="AV187" s="13" t="s">
        <v>80</v>
      </c>
      <c r="AW187" s="13" t="s">
        <v>33</v>
      </c>
      <c r="AX187" s="13" t="s">
        <v>72</v>
      </c>
      <c r="AY187" s="204" t="s">
        <v>135</v>
      </c>
    </row>
    <row r="188" spans="2:51" s="14" customFormat="1">
      <c r="B188" s="205"/>
      <c r="C188" s="206"/>
      <c r="D188" s="196" t="s">
        <v>146</v>
      </c>
      <c r="E188" s="207" t="s">
        <v>19</v>
      </c>
      <c r="F188" s="208" t="s">
        <v>466</v>
      </c>
      <c r="G188" s="206"/>
      <c r="H188" s="209">
        <v>14.4</v>
      </c>
      <c r="I188" s="210"/>
      <c r="J188" s="206"/>
      <c r="K188" s="206"/>
      <c r="L188" s="211"/>
      <c r="M188" s="212"/>
      <c r="N188" s="213"/>
      <c r="O188" s="213"/>
      <c r="P188" s="213"/>
      <c r="Q188" s="213"/>
      <c r="R188" s="213"/>
      <c r="S188" s="213"/>
      <c r="T188" s="214"/>
      <c r="AT188" s="215" t="s">
        <v>146</v>
      </c>
      <c r="AU188" s="215" t="s">
        <v>83</v>
      </c>
      <c r="AV188" s="14" t="s">
        <v>83</v>
      </c>
      <c r="AW188" s="14" t="s">
        <v>33</v>
      </c>
      <c r="AX188" s="14" t="s">
        <v>72</v>
      </c>
      <c r="AY188" s="215" t="s">
        <v>135</v>
      </c>
    </row>
    <row r="189" spans="2:51" s="13" customFormat="1">
      <c r="B189" s="194"/>
      <c r="C189" s="195"/>
      <c r="D189" s="196" t="s">
        <v>146</v>
      </c>
      <c r="E189" s="197" t="s">
        <v>19</v>
      </c>
      <c r="F189" s="198" t="s">
        <v>467</v>
      </c>
      <c r="G189" s="195"/>
      <c r="H189" s="197" t="s">
        <v>19</v>
      </c>
      <c r="I189" s="199"/>
      <c r="J189" s="195"/>
      <c r="K189" s="195"/>
      <c r="L189" s="200"/>
      <c r="M189" s="201"/>
      <c r="N189" s="202"/>
      <c r="O189" s="202"/>
      <c r="P189" s="202"/>
      <c r="Q189" s="202"/>
      <c r="R189" s="202"/>
      <c r="S189" s="202"/>
      <c r="T189" s="203"/>
      <c r="AT189" s="204" t="s">
        <v>146</v>
      </c>
      <c r="AU189" s="204" t="s">
        <v>83</v>
      </c>
      <c r="AV189" s="13" t="s">
        <v>80</v>
      </c>
      <c r="AW189" s="13" t="s">
        <v>33</v>
      </c>
      <c r="AX189" s="13" t="s">
        <v>72</v>
      </c>
      <c r="AY189" s="204" t="s">
        <v>135</v>
      </c>
    </row>
    <row r="190" spans="2:51" s="14" customFormat="1">
      <c r="B190" s="205"/>
      <c r="C190" s="206"/>
      <c r="D190" s="196" t="s">
        <v>146</v>
      </c>
      <c r="E190" s="207" t="s">
        <v>19</v>
      </c>
      <c r="F190" s="208" t="s">
        <v>468</v>
      </c>
      <c r="G190" s="206"/>
      <c r="H190" s="209">
        <v>19.8</v>
      </c>
      <c r="I190" s="210"/>
      <c r="J190" s="206"/>
      <c r="K190" s="206"/>
      <c r="L190" s="211"/>
      <c r="M190" s="212"/>
      <c r="N190" s="213"/>
      <c r="O190" s="213"/>
      <c r="P190" s="213"/>
      <c r="Q190" s="213"/>
      <c r="R190" s="213"/>
      <c r="S190" s="213"/>
      <c r="T190" s="214"/>
      <c r="AT190" s="215" t="s">
        <v>146</v>
      </c>
      <c r="AU190" s="215" t="s">
        <v>83</v>
      </c>
      <c r="AV190" s="14" t="s">
        <v>83</v>
      </c>
      <c r="AW190" s="14" t="s">
        <v>33</v>
      </c>
      <c r="AX190" s="14" t="s">
        <v>72</v>
      </c>
      <c r="AY190" s="215" t="s">
        <v>135</v>
      </c>
    </row>
    <row r="191" spans="2:51" s="13" customFormat="1">
      <c r="B191" s="194"/>
      <c r="C191" s="195"/>
      <c r="D191" s="196" t="s">
        <v>146</v>
      </c>
      <c r="E191" s="197" t="s">
        <v>19</v>
      </c>
      <c r="F191" s="198" t="s">
        <v>469</v>
      </c>
      <c r="G191" s="195"/>
      <c r="H191" s="197" t="s">
        <v>19</v>
      </c>
      <c r="I191" s="199"/>
      <c r="J191" s="195"/>
      <c r="K191" s="195"/>
      <c r="L191" s="200"/>
      <c r="M191" s="201"/>
      <c r="N191" s="202"/>
      <c r="O191" s="202"/>
      <c r="P191" s="202"/>
      <c r="Q191" s="202"/>
      <c r="R191" s="202"/>
      <c r="S191" s="202"/>
      <c r="T191" s="203"/>
      <c r="AT191" s="204" t="s">
        <v>146</v>
      </c>
      <c r="AU191" s="204" t="s">
        <v>83</v>
      </c>
      <c r="AV191" s="13" t="s">
        <v>80</v>
      </c>
      <c r="AW191" s="13" t="s">
        <v>33</v>
      </c>
      <c r="AX191" s="13" t="s">
        <v>72</v>
      </c>
      <c r="AY191" s="204" t="s">
        <v>135</v>
      </c>
    </row>
    <row r="192" spans="2:51" s="14" customFormat="1">
      <c r="B192" s="205"/>
      <c r="C192" s="206"/>
      <c r="D192" s="196" t="s">
        <v>146</v>
      </c>
      <c r="E192" s="207" t="s">
        <v>19</v>
      </c>
      <c r="F192" s="208" t="s">
        <v>470</v>
      </c>
      <c r="G192" s="206"/>
      <c r="H192" s="209">
        <v>6.016</v>
      </c>
      <c r="I192" s="210"/>
      <c r="J192" s="206"/>
      <c r="K192" s="206"/>
      <c r="L192" s="211"/>
      <c r="M192" s="212"/>
      <c r="N192" s="213"/>
      <c r="O192" s="213"/>
      <c r="P192" s="213"/>
      <c r="Q192" s="213"/>
      <c r="R192" s="213"/>
      <c r="S192" s="213"/>
      <c r="T192" s="214"/>
      <c r="AT192" s="215" t="s">
        <v>146</v>
      </c>
      <c r="AU192" s="215" t="s">
        <v>83</v>
      </c>
      <c r="AV192" s="14" t="s">
        <v>83</v>
      </c>
      <c r="AW192" s="14" t="s">
        <v>33</v>
      </c>
      <c r="AX192" s="14" t="s">
        <v>72</v>
      </c>
      <c r="AY192" s="215" t="s">
        <v>135</v>
      </c>
    </row>
    <row r="193" spans="1:65" s="14" customFormat="1">
      <c r="B193" s="205"/>
      <c r="C193" s="206"/>
      <c r="D193" s="196" t="s">
        <v>146</v>
      </c>
      <c r="E193" s="207" t="s">
        <v>19</v>
      </c>
      <c r="F193" s="208" t="s">
        <v>471</v>
      </c>
      <c r="G193" s="206"/>
      <c r="H193" s="209">
        <v>4.5599999999999996</v>
      </c>
      <c r="I193" s="210"/>
      <c r="J193" s="206"/>
      <c r="K193" s="206"/>
      <c r="L193" s="211"/>
      <c r="M193" s="212"/>
      <c r="N193" s="213"/>
      <c r="O193" s="213"/>
      <c r="P193" s="213"/>
      <c r="Q193" s="213"/>
      <c r="R193" s="213"/>
      <c r="S193" s="213"/>
      <c r="T193" s="214"/>
      <c r="AT193" s="215" t="s">
        <v>146</v>
      </c>
      <c r="AU193" s="215" t="s">
        <v>83</v>
      </c>
      <c r="AV193" s="14" t="s">
        <v>83</v>
      </c>
      <c r="AW193" s="14" t="s">
        <v>33</v>
      </c>
      <c r="AX193" s="14" t="s">
        <v>72</v>
      </c>
      <c r="AY193" s="215" t="s">
        <v>135</v>
      </c>
    </row>
    <row r="194" spans="1:65" s="15" customFormat="1">
      <c r="B194" s="216"/>
      <c r="C194" s="217"/>
      <c r="D194" s="196" t="s">
        <v>146</v>
      </c>
      <c r="E194" s="218" t="s">
        <v>19</v>
      </c>
      <c r="F194" s="219" t="s">
        <v>149</v>
      </c>
      <c r="G194" s="217"/>
      <c r="H194" s="220">
        <v>242.67599999999999</v>
      </c>
      <c r="I194" s="221"/>
      <c r="J194" s="217"/>
      <c r="K194" s="217"/>
      <c r="L194" s="222"/>
      <c r="M194" s="223"/>
      <c r="N194" s="224"/>
      <c r="O194" s="224"/>
      <c r="P194" s="224"/>
      <c r="Q194" s="224"/>
      <c r="R194" s="224"/>
      <c r="S194" s="224"/>
      <c r="T194" s="225"/>
      <c r="AT194" s="226" t="s">
        <v>146</v>
      </c>
      <c r="AU194" s="226" t="s">
        <v>83</v>
      </c>
      <c r="AV194" s="15" t="s">
        <v>142</v>
      </c>
      <c r="AW194" s="15" t="s">
        <v>33</v>
      </c>
      <c r="AX194" s="15" t="s">
        <v>80</v>
      </c>
      <c r="AY194" s="226" t="s">
        <v>135</v>
      </c>
    </row>
    <row r="195" spans="1:65" s="2" customFormat="1" ht="78" customHeight="1">
      <c r="A195" s="35"/>
      <c r="B195" s="36"/>
      <c r="C195" s="176" t="s">
        <v>215</v>
      </c>
      <c r="D195" s="176" t="s">
        <v>137</v>
      </c>
      <c r="E195" s="177" t="s">
        <v>472</v>
      </c>
      <c r="F195" s="178" t="s">
        <v>473</v>
      </c>
      <c r="G195" s="179" t="s">
        <v>140</v>
      </c>
      <c r="H195" s="180">
        <v>1.375</v>
      </c>
      <c r="I195" s="181"/>
      <c r="J195" s="182">
        <f>ROUND(I195*H195,2)</f>
        <v>0</v>
      </c>
      <c r="K195" s="178" t="s">
        <v>141</v>
      </c>
      <c r="L195" s="40"/>
      <c r="M195" s="183" t="s">
        <v>19</v>
      </c>
      <c r="N195" s="184" t="s">
        <v>43</v>
      </c>
      <c r="O195" s="65"/>
      <c r="P195" s="185">
        <f>O195*H195</f>
        <v>0</v>
      </c>
      <c r="Q195" s="185">
        <v>8.8800000000000007E-3</v>
      </c>
      <c r="R195" s="185">
        <f>Q195*H195</f>
        <v>1.221E-2</v>
      </c>
      <c r="S195" s="185">
        <v>0</v>
      </c>
      <c r="T195" s="186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87" t="s">
        <v>142</v>
      </c>
      <c r="AT195" s="187" t="s">
        <v>137</v>
      </c>
      <c r="AU195" s="187" t="s">
        <v>83</v>
      </c>
      <c r="AY195" s="18" t="s">
        <v>135</v>
      </c>
      <c r="BE195" s="188">
        <f>IF(N195="základní",J195,0)</f>
        <v>0</v>
      </c>
      <c r="BF195" s="188">
        <f>IF(N195="snížená",J195,0)</f>
        <v>0</v>
      </c>
      <c r="BG195" s="188">
        <f>IF(N195="zákl. přenesená",J195,0)</f>
        <v>0</v>
      </c>
      <c r="BH195" s="188">
        <f>IF(N195="sníž. přenesená",J195,0)</f>
        <v>0</v>
      </c>
      <c r="BI195" s="188">
        <f>IF(N195="nulová",J195,0)</f>
        <v>0</v>
      </c>
      <c r="BJ195" s="18" t="s">
        <v>80</v>
      </c>
      <c r="BK195" s="188">
        <f>ROUND(I195*H195,2)</f>
        <v>0</v>
      </c>
      <c r="BL195" s="18" t="s">
        <v>142</v>
      </c>
      <c r="BM195" s="187" t="s">
        <v>474</v>
      </c>
    </row>
    <row r="196" spans="1:65" s="2" customFormat="1">
      <c r="A196" s="35"/>
      <c r="B196" s="36"/>
      <c r="C196" s="37"/>
      <c r="D196" s="189" t="s">
        <v>144</v>
      </c>
      <c r="E196" s="37"/>
      <c r="F196" s="190" t="s">
        <v>475</v>
      </c>
      <c r="G196" s="37"/>
      <c r="H196" s="37"/>
      <c r="I196" s="191"/>
      <c r="J196" s="37"/>
      <c r="K196" s="37"/>
      <c r="L196" s="40"/>
      <c r="M196" s="192"/>
      <c r="N196" s="193"/>
      <c r="O196" s="65"/>
      <c r="P196" s="65"/>
      <c r="Q196" s="65"/>
      <c r="R196" s="65"/>
      <c r="S196" s="65"/>
      <c r="T196" s="66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8" t="s">
        <v>144</v>
      </c>
      <c r="AU196" s="18" t="s">
        <v>83</v>
      </c>
    </row>
    <row r="197" spans="1:65" s="13" customFormat="1">
      <c r="B197" s="194"/>
      <c r="C197" s="195"/>
      <c r="D197" s="196" t="s">
        <v>146</v>
      </c>
      <c r="E197" s="197" t="s">
        <v>19</v>
      </c>
      <c r="F197" s="198" t="s">
        <v>476</v>
      </c>
      <c r="G197" s="195"/>
      <c r="H197" s="197" t="s">
        <v>19</v>
      </c>
      <c r="I197" s="199"/>
      <c r="J197" s="195"/>
      <c r="K197" s="195"/>
      <c r="L197" s="200"/>
      <c r="M197" s="201"/>
      <c r="N197" s="202"/>
      <c r="O197" s="202"/>
      <c r="P197" s="202"/>
      <c r="Q197" s="202"/>
      <c r="R197" s="202"/>
      <c r="S197" s="202"/>
      <c r="T197" s="203"/>
      <c r="AT197" s="204" t="s">
        <v>146</v>
      </c>
      <c r="AU197" s="204" t="s">
        <v>83</v>
      </c>
      <c r="AV197" s="13" t="s">
        <v>80</v>
      </c>
      <c r="AW197" s="13" t="s">
        <v>33</v>
      </c>
      <c r="AX197" s="13" t="s">
        <v>72</v>
      </c>
      <c r="AY197" s="204" t="s">
        <v>135</v>
      </c>
    </row>
    <row r="198" spans="1:65" s="14" customFormat="1">
      <c r="B198" s="205"/>
      <c r="C198" s="206"/>
      <c r="D198" s="196" t="s">
        <v>146</v>
      </c>
      <c r="E198" s="207" t="s">
        <v>19</v>
      </c>
      <c r="F198" s="208" t="s">
        <v>477</v>
      </c>
      <c r="G198" s="206"/>
      <c r="H198" s="209">
        <v>0.61299999999999999</v>
      </c>
      <c r="I198" s="210"/>
      <c r="J198" s="206"/>
      <c r="K198" s="206"/>
      <c r="L198" s="211"/>
      <c r="M198" s="212"/>
      <c r="N198" s="213"/>
      <c r="O198" s="213"/>
      <c r="P198" s="213"/>
      <c r="Q198" s="213"/>
      <c r="R198" s="213"/>
      <c r="S198" s="213"/>
      <c r="T198" s="214"/>
      <c r="AT198" s="215" t="s">
        <v>146</v>
      </c>
      <c r="AU198" s="215" t="s">
        <v>83</v>
      </c>
      <c r="AV198" s="14" t="s">
        <v>83</v>
      </c>
      <c r="AW198" s="14" t="s">
        <v>33</v>
      </c>
      <c r="AX198" s="14" t="s">
        <v>72</v>
      </c>
      <c r="AY198" s="215" t="s">
        <v>135</v>
      </c>
    </row>
    <row r="199" spans="1:65" s="13" customFormat="1">
      <c r="B199" s="194"/>
      <c r="C199" s="195"/>
      <c r="D199" s="196" t="s">
        <v>146</v>
      </c>
      <c r="E199" s="197" t="s">
        <v>19</v>
      </c>
      <c r="F199" s="198" t="s">
        <v>478</v>
      </c>
      <c r="G199" s="195"/>
      <c r="H199" s="197" t="s">
        <v>19</v>
      </c>
      <c r="I199" s="199"/>
      <c r="J199" s="195"/>
      <c r="K199" s="195"/>
      <c r="L199" s="200"/>
      <c r="M199" s="201"/>
      <c r="N199" s="202"/>
      <c r="O199" s="202"/>
      <c r="P199" s="202"/>
      <c r="Q199" s="202"/>
      <c r="R199" s="202"/>
      <c r="S199" s="202"/>
      <c r="T199" s="203"/>
      <c r="AT199" s="204" t="s">
        <v>146</v>
      </c>
      <c r="AU199" s="204" t="s">
        <v>83</v>
      </c>
      <c r="AV199" s="13" t="s">
        <v>80</v>
      </c>
      <c r="AW199" s="13" t="s">
        <v>33</v>
      </c>
      <c r="AX199" s="13" t="s">
        <v>72</v>
      </c>
      <c r="AY199" s="204" t="s">
        <v>135</v>
      </c>
    </row>
    <row r="200" spans="1:65" s="14" customFormat="1">
      <c r="B200" s="205"/>
      <c r="C200" s="206"/>
      <c r="D200" s="196" t="s">
        <v>146</v>
      </c>
      <c r="E200" s="207" t="s">
        <v>19</v>
      </c>
      <c r="F200" s="208" t="s">
        <v>479</v>
      </c>
      <c r="G200" s="206"/>
      <c r="H200" s="209">
        <v>0.49099999999999999</v>
      </c>
      <c r="I200" s="210"/>
      <c r="J200" s="206"/>
      <c r="K200" s="206"/>
      <c r="L200" s="211"/>
      <c r="M200" s="212"/>
      <c r="N200" s="213"/>
      <c r="O200" s="213"/>
      <c r="P200" s="213"/>
      <c r="Q200" s="213"/>
      <c r="R200" s="213"/>
      <c r="S200" s="213"/>
      <c r="T200" s="214"/>
      <c r="AT200" s="215" t="s">
        <v>146</v>
      </c>
      <c r="AU200" s="215" t="s">
        <v>83</v>
      </c>
      <c r="AV200" s="14" t="s">
        <v>83</v>
      </c>
      <c r="AW200" s="14" t="s">
        <v>33</v>
      </c>
      <c r="AX200" s="14" t="s">
        <v>72</v>
      </c>
      <c r="AY200" s="215" t="s">
        <v>135</v>
      </c>
    </row>
    <row r="201" spans="1:65" s="13" customFormat="1">
      <c r="B201" s="194"/>
      <c r="C201" s="195"/>
      <c r="D201" s="196" t="s">
        <v>146</v>
      </c>
      <c r="E201" s="197" t="s">
        <v>19</v>
      </c>
      <c r="F201" s="198" t="s">
        <v>480</v>
      </c>
      <c r="G201" s="195"/>
      <c r="H201" s="197" t="s">
        <v>19</v>
      </c>
      <c r="I201" s="199"/>
      <c r="J201" s="195"/>
      <c r="K201" s="195"/>
      <c r="L201" s="200"/>
      <c r="M201" s="201"/>
      <c r="N201" s="202"/>
      <c r="O201" s="202"/>
      <c r="P201" s="202"/>
      <c r="Q201" s="202"/>
      <c r="R201" s="202"/>
      <c r="S201" s="202"/>
      <c r="T201" s="203"/>
      <c r="AT201" s="204" t="s">
        <v>146</v>
      </c>
      <c r="AU201" s="204" t="s">
        <v>83</v>
      </c>
      <c r="AV201" s="13" t="s">
        <v>80</v>
      </c>
      <c r="AW201" s="13" t="s">
        <v>33</v>
      </c>
      <c r="AX201" s="13" t="s">
        <v>72</v>
      </c>
      <c r="AY201" s="204" t="s">
        <v>135</v>
      </c>
    </row>
    <row r="202" spans="1:65" s="14" customFormat="1">
      <c r="B202" s="205"/>
      <c r="C202" s="206"/>
      <c r="D202" s="196" t="s">
        <v>146</v>
      </c>
      <c r="E202" s="207" t="s">
        <v>19</v>
      </c>
      <c r="F202" s="208" t="s">
        <v>481</v>
      </c>
      <c r="G202" s="206"/>
      <c r="H202" s="209">
        <v>0.27100000000000002</v>
      </c>
      <c r="I202" s="210"/>
      <c r="J202" s="206"/>
      <c r="K202" s="206"/>
      <c r="L202" s="211"/>
      <c r="M202" s="212"/>
      <c r="N202" s="213"/>
      <c r="O202" s="213"/>
      <c r="P202" s="213"/>
      <c r="Q202" s="213"/>
      <c r="R202" s="213"/>
      <c r="S202" s="213"/>
      <c r="T202" s="214"/>
      <c r="AT202" s="215" t="s">
        <v>146</v>
      </c>
      <c r="AU202" s="215" t="s">
        <v>83</v>
      </c>
      <c r="AV202" s="14" t="s">
        <v>83</v>
      </c>
      <c r="AW202" s="14" t="s">
        <v>33</v>
      </c>
      <c r="AX202" s="14" t="s">
        <v>72</v>
      </c>
      <c r="AY202" s="215" t="s">
        <v>135</v>
      </c>
    </row>
    <row r="203" spans="1:65" s="15" customFormat="1">
      <c r="B203" s="216"/>
      <c r="C203" s="217"/>
      <c r="D203" s="196" t="s">
        <v>146</v>
      </c>
      <c r="E203" s="218" t="s">
        <v>19</v>
      </c>
      <c r="F203" s="219" t="s">
        <v>149</v>
      </c>
      <c r="G203" s="217"/>
      <c r="H203" s="220">
        <v>1.375</v>
      </c>
      <c r="I203" s="221"/>
      <c r="J203" s="217"/>
      <c r="K203" s="217"/>
      <c r="L203" s="222"/>
      <c r="M203" s="223"/>
      <c r="N203" s="224"/>
      <c r="O203" s="224"/>
      <c r="P203" s="224"/>
      <c r="Q203" s="224"/>
      <c r="R203" s="224"/>
      <c r="S203" s="224"/>
      <c r="T203" s="225"/>
      <c r="AT203" s="226" t="s">
        <v>146</v>
      </c>
      <c r="AU203" s="226" t="s">
        <v>83</v>
      </c>
      <c r="AV203" s="15" t="s">
        <v>142</v>
      </c>
      <c r="AW203" s="15" t="s">
        <v>33</v>
      </c>
      <c r="AX203" s="15" t="s">
        <v>80</v>
      </c>
      <c r="AY203" s="226" t="s">
        <v>135</v>
      </c>
    </row>
    <row r="204" spans="1:65" s="2" customFormat="1" ht="76.400000000000006" customHeight="1">
      <c r="A204" s="35"/>
      <c r="B204" s="36"/>
      <c r="C204" s="176" t="s">
        <v>222</v>
      </c>
      <c r="D204" s="176" t="s">
        <v>137</v>
      </c>
      <c r="E204" s="177" t="s">
        <v>482</v>
      </c>
      <c r="F204" s="178" t="s">
        <v>483</v>
      </c>
      <c r="G204" s="179" t="s">
        <v>140</v>
      </c>
      <c r="H204" s="180">
        <v>242.67599999999999</v>
      </c>
      <c r="I204" s="181"/>
      <c r="J204" s="182">
        <f>ROUND(I204*H204,2)</f>
        <v>0</v>
      </c>
      <c r="K204" s="178" t="s">
        <v>141</v>
      </c>
      <c r="L204" s="40"/>
      <c r="M204" s="183" t="s">
        <v>19</v>
      </c>
      <c r="N204" s="184" t="s">
        <v>43</v>
      </c>
      <c r="O204" s="65"/>
      <c r="P204" s="185">
        <f>O204*H204</f>
        <v>0</v>
      </c>
      <c r="Q204" s="185">
        <v>8.5999999999999998E-4</v>
      </c>
      <c r="R204" s="185">
        <f>Q204*H204</f>
        <v>0.20870135999999997</v>
      </c>
      <c r="S204" s="185">
        <v>0</v>
      </c>
      <c r="T204" s="186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87" t="s">
        <v>142</v>
      </c>
      <c r="AT204" s="187" t="s">
        <v>137</v>
      </c>
      <c r="AU204" s="187" t="s">
        <v>83</v>
      </c>
      <c r="AY204" s="18" t="s">
        <v>135</v>
      </c>
      <c r="BE204" s="188">
        <f>IF(N204="základní",J204,0)</f>
        <v>0</v>
      </c>
      <c r="BF204" s="188">
        <f>IF(N204="snížená",J204,0)</f>
        <v>0</v>
      </c>
      <c r="BG204" s="188">
        <f>IF(N204="zákl. přenesená",J204,0)</f>
        <v>0</v>
      </c>
      <c r="BH204" s="188">
        <f>IF(N204="sníž. přenesená",J204,0)</f>
        <v>0</v>
      </c>
      <c r="BI204" s="188">
        <f>IF(N204="nulová",J204,0)</f>
        <v>0</v>
      </c>
      <c r="BJ204" s="18" t="s">
        <v>80</v>
      </c>
      <c r="BK204" s="188">
        <f>ROUND(I204*H204,2)</f>
        <v>0</v>
      </c>
      <c r="BL204" s="18" t="s">
        <v>142</v>
      </c>
      <c r="BM204" s="187" t="s">
        <v>484</v>
      </c>
    </row>
    <row r="205" spans="1:65" s="2" customFormat="1">
      <c r="A205" s="35"/>
      <c r="B205" s="36"/>
      <c r="C205" s="37"/>
      <c r="D205" s="189" t="s">
        <v>144</v>
      </c>
      <c r="E205" s="37"/>
      <c r="F205" s="190" t="s">
        <v>485</v>
      </c>
      <c r="G205" s="37"/>
      <c r="H205" s="37"/>
      <c r="I205" s="191"/>
      <c r="J205" s="37"/>
      <c r="K205" s="37"/>
      <c r="L205" s="40"/>
      <c r="M205" s="192"/>
      <c r="N205" s="193"/>
      <c r="O205" s="65"/>
      <c r="P205" s="65"/>
      <c r="Q205" s="65"/>
      <c r="R205" s="65"/>
      <c r="S205" s="65"/>
      <c r="T205" s="66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8" t="s">
        <v>144</v>
      </c>
      <c r="AU205" s="18" t="s">
        <v>83</v>
      </c>
    </row>
    <row r="206" spans="1:65" s="13" customFormat="1" ht="20">
      <c r="B206" s="194"/>
      <c r="C206" s="195"/>
      <c r="D206" s="196" t="s">
        <v>146</v>
      </c>
      <c r="E206" s="197" t="s">
        <v>19</v>
      </c>
      <c r="F206" s="198" t="s">
        <v>434</v>
      </c>
      <c r="G206" s="195"/>
      <c r="H206" s="197" t="s">
        <v>19</v>
      </c>
      <c r="I206" s="199"/>
      <c r="J206" s="195"/>
      <c r="K206" s="195"/>
      <c r="L206" s="200"/>
      <c r="M206" s="201"/>
      <c r="N206" s="202"/>
      <c r="O206" s="202"/>
      <c r="P206" s="202"/>
      <c r="Q206" s="202"/>
      <c r="R206" s="202"/>
      <c r="S206" s="202"/>
      <c r="T206" s="203"/>
      <c r="AT206" s="204" t="s">
        <v>146</v>
      </c>
      <c r="AU206" s="204" t="s">
        <v>83</v>
      </c>
      <c r="AV206" s="13" t="s">
        <v>80</v>
      </c>
      <c r="AW206" s="13" t="s">
        <v>33</v>
      </c>
      <c r="AX206" s="13" t="s">
        <v>72</v>
      </c>
      <c r="AY206" s="204" t="s">
        <v>135</v>
      </c>
    </row>
    <row r="207" spans="1:65" s="14" customFormat="1">
      <c r="B207" s="205"/>
      <c r="C207" s="206"/>
      <c r="D207" s="196" t="s">
        <v>146</v>
      </c>
      <c r="E207" s="207" t="s">
        <v>19</v>
      </c>
      <c r="F207" s="208" t="s">
        <v>457</v>
      </c>
      <c r="G207" s="206"/>
      <c r="H207" s="209">
        <v>44.56</v>
      </c>
      <c r="I207" s="210"/>
      <c r="J207" s="206"/>
      <c r="K207" s="206"/>
      <c r="L207" s="211"/>
      <c r="M207" s="212"/>
      <c r="N207" s="213"/>
      <c r="O207" s="213"/>
      <c r="P207" s="213"/>
      <c r="Q207" s="213"/>
      <c r="R207" s="213"/>
      <c r="S207" s="213"/>
      <c r="T207" s="214"/>
      <c r="AT207" s="215" t="s">
        <v>146</v>
      </c>
      <c r="AU207" s="215" t="s">
        <v>83</v>
      </c>
      <c r="AV207" s="14" t="s">
        <v>83</v>
      </c>
      <c r="AW207" s="14" t="s">
        <v>33</v>
      </c>
      <c r="AX207" s="14" t="s">
        <v>72</v>
      </c>
      <c r="AY207" s="215" t="s">
        <v>135</v>
      </c>
    </row>
    <row r="208" spans="1:65" s="13" customFormat="1" ht="20">
      <c r="B208" s="194"/>
      <c r="C208" s="195"/>
      <c r="D208" s="196" t="s">
        <v>146</v>
      </c>
      <c r="E208" s="197" t="s">
        <v>19</v>
      </c>
      <c r="F208" s="198" t="s">
        <v>421</v>
      </c>
      <c r="G208" s="195"/>
      <c r="H208" s="197" t="s">
        <v>19</v>
      </c>
      <c r="I208" s="199"/>
      <c r="J208" s="195"/>
      <c r="K208" s="195"/>
      <c r="L208" s="200"/>
      <c r="M208" s="201"/>
      <c r="N208" s="202"/>
      <c r="O208" s="202"/>
      <c r="P208" s="202"/>
      <c r="Q208" s="202"/>
      <c r="R208" s="202"/>
      <c r="S208" s="202"/>
      <c r="T208" s="203"/>
      <c r="AT208" s="204" t="s">
        <v>146</v>
      </c>
      <c r="AU208" s="204" t="s">
        <v>83</v>
      </c>
      <c r="AV208" s="13" t="s">
        <v>80</v>
      </c>
      <c r="AW208" s="13" t="s">
        <v>33</v>
      </c>
      <c r="AX208" s="13" t="s">
        <v>72</v>
      </c>
      <c r="AY208" s="204" t="s">
        <v>135</v>
      </c>
    </row>
    <row r="209" spans="2:51" s="14" customFormat="1">
      <c r="B209" s="205"/>
      <c r="C209" s="206"/>
      <c r="D209" s="196" t="s">
        <v>146</v>
      </c>
      <c r="E209" s="207" t="s">
        <v>19</v>
      </c>
      <c r="F209" s="208" t="s">
        <v>458</v>
      </c>
      <c r="G209" s="206"/>
      <c r="H209" s="209">
        <v>43.4</v>
      </c>
      <c r="I209" s="210"/>
      <c r="J209" s="206"/>
      <c r="K209" s="206"/>
      <c r="L209" s="211"/>
      <c r="M209" s="212"/>
      <c r="N209" s="213"/>
      <c r="O209" s="213"/>
      <c r="P209" s="213"/>
      <c r="Q209" s="213"/>
      <c r="R209" s="213"/>
      <c r="S209" s="213"/>
      <c r="T209" s="214"/>
      <c r="AT209" s="215" t="s">
        <v>146</v>
      </c>
      <c r="AU209" s="215" t="s">
        <v>83</v>
      </c>
      <c r="AV209" s="14" t="s">
        <v>83</v>
      </c>
      <c r="AW209" s="14" t="s">
        <v>33</v>
      </c>
      <c r="AX209" s="14" t="s">
        <v>72</v>
      </c>
      <c r="AY209" s="215" t="s">
        <v>135</v>
      </c>
    </row>
    <row r="210" spans="2:51" s="13" customFormat="1" ht="20">
      <c r="B210" s="194"/>
      <c r="C210" s="195"/>
      <c r="D210" s="196" t="s">
        <v>146</v>
      </c>
      <c r="E210" s="197" t="s">
        <v>19</v>
      </c>
      <c r="F210" s="198" t="s">
        <v>423</v>
      </c>
      <c r="G210" s="195"/>
      <c r="H210" s="197" t="s">
        <v>19</v>
      </c>
      <c r="I210" s="199"/>
      <c r="J210" s="195"/>
      <c r="K210" s="195"/>
      <c r="L210" s="200"/>
      <c r="M210" s="201"/>
      <c r="N210" s="202"/>
      <c r="O210" s="202"/>
      <c r="P210" s="202"/>
      <c r="Q210" s="202"/>
      <c r="R210" s="202"/>
      <c r="S210" s="202"/>
      <c r="T210" s="203"/>
      <c r="AT210" s="204" t="s">
        <v>146</v>
      </c>
      <c r="AU210" s="204" t="s">
        <v>83</v>
      </c>
      <c r="AV210" s="13" t="s">
        <v>80</v>
      </c>
      <c r="AW210" s="13" t="s">
        <v>33</v>
      </c>
      <c r="AX210" s="13" t="s">
        <v>72</v>
      </c>
      <c r="AY210" s="204" t="s">
        <v>135</v>
      </c>
    </row>
    <row r="211" spans="2:51" s="14" customFormat="1">
      <c r="B211" s="205"/>
      <c r="C211" s="206"/>
      <c r="D211" s="196" t="s">
        <v>146</v>
      </c>
      <c r="E211" s="207" t="s">
        <v>19</v>
      </c>
      <c r="F211" s="208" t="s">
        <v>459</v>
      </c>
      <c r="G211" s="206"/>
      <c r="H211" s="209">
        <v>20.12</v>
      </c>
      <c r="I211" s="210"/>
      <c r="J211" s="206"/>
      <c r="K211" s="206"/>
      <c r="L211" s="211"/>
      <c r="M211" s="212"/>
      <c r="N211" s="213"/>
      <c r="O211" s="213"/>
      <c r="P211" s="213"/>
      <c r="Q211" s="213"/>
      <c r="R211" s="213"/>
      <c r="S211" s="213"/>
      <c r="T211" s="214"/>
      <c r="AT211" s="215" t="s">
        <v>146</v>
      </c>
      <c r="AU211" s="215" t="s">
        <v>83</v>
      </c>
      <c r="AV211" s="14" t="s">
        <v>83</v>
      </c>
      <c r="AW211" s="14" t="s">
        <v>33</v>
      </c>
      <c r="AX211" s="14" t="s">
        <v>72</v>
      </c>
      <c r="AY211" s="215" t="s">
        <v>135</v>
      </c>
    </row>
    <row r="212" spans="2:51" s="13" customFormat="1">
      <c r="B212" s="194"/>
      <c r="C212" s="195"/>
      <c r="D212" s="196" t="s">
        <v>146</v>
      </c>
      <c r="E212" s="197" t="s">
        <v>19</v>
      </c>
      <c r="F212" s="198" t="s">
        <v>425</v>
      </c>
      <c r="G212" s="195"/>
      <c r="H212" s="197" t="s">
        <v>19</v>
      </c>
      <c r="I212" s="199"/>
      <c r="J212" s="195"/>
      <c r="K212" s="195"/>
      <c r="L212" s="200"/>
      <c r="M212" s="201"/>
      <c r="N212" s="202"/>
      <c r="O212" s="202"/>
      <c r="P212" s="202"/>
      <c r="Q212" s="202"/>
      <c r="R212" s="202"/>
      <c r="S212" s="202"/>
      <c r="T212" s="203"/>
      <c r="AT212" s="204" t="s">
        <v>146</v>
      </c>
      <c r="AU212" s="204" t="s">
        <v>83</v>
      </c>
      <c r="AV212" s="13" t="s">
        <v>80</v>
      </c>
      <c r="AW212" s="13" t="s">
        <v>33</v>
      </c>
      <c r="AX212" s="13" t="s">
        <v>72</v>
      </c>
      <c r="AY212" s="204" t="s">
        <v>135</v>
      </c>
    </row>
    <row r="213" spans="2:51" s="14" customFormat="1">
      <c r="B213" s="205"/>
      <c r="C213" s="206"/>
      <c r="D213" s="196" t="s">
        <v>146</v>
      </c>
      <c r="E213" s="207" t="s">
        <v>19</v>
      </c>
      <c r="F213" s="208" t="s">
        <v>460</v>
      </c>
      <c r="G213" s="206"/>
      <c r="H213" s="209">
        <v>17.2</v>
      </c>
      <c r="I213" s="210"/>
      <c r="J213" s="206"/>
      <c r="K213" s="206"/>
      <c r="L213" s="211"/>
      <c r="M213" s="212"/>
      <c r="N213" s="213"/>
      <c r="O213" s="213"/>
      <c r="P213" s="213"/>
      <c r="Q213" s="213"/>
      <c r="R213" s="213"/>
      <c r="S213" s="213"/>
      <c r="T213" s="214"/>
      <c r="AT213" s="215" t="s">
        <v>146</v>
      </c>
      <c r="AU213" s="215" t="s">
        <v>83</v>
      </c>
      <c r="AV213" s="14" t="s">
        <v>83</v>
      </c>
      <c r="AW213" s="14" t="s">
        <v>33</v>
      </c>
      <c r="AX213" s="14" t="s">
        <v>72</v>
      </c>
      <c r="AY213" s="215" t="s">
        <v>135</v>
      </c>
    </row>
    <row r="214" spans="2:51" s="13" customFormat="1" ht="20">
      <c r="B214" s="194"/>
      <c r="C214" s="195"/>
      <c r="D214" s="196" t="s">
        <v>146</v>
      </c>
      <c r="E214" s="197" t="s">
        <v>19</v>
      </c>
      <c r="F214" s="198" t="s">
        <v>438</v>
      </c>
      <c r="G214" s="195"/>
      <c r="H214" s="197" t="s">
        <v>19</v>
      </c>
      <c r="I214" s="199"/>
      <c r="J214" s="195"/>
      <c r="K214" s="195"/>
      <c r="L214" s="200"/>
      <c r="M214" s="201"/>
      <c r="N214" s="202"/>
      <c r="O214" s="202"/>
      <c r="P214" s="202"/>
      <c r="Q214" s="202"/>
      <c r="R214" s="202"/>
      <c r="S214" s="202"/>
      <c r="T214" s="203"/>
      <c r="AT214" s="204" t="s">
        <v>146</v>
      </c>
      <c r="AU214" s="204" t="s">
        <v>83</v>
      </c>
      <c r="AV214" s="13" t="s">
        <v>80</v>
      </c>
      <c r="AW214" s="13" t="s">
        <v>33</v>
      </c>
      <c r="AX214" s="13" t="s">
        <v>72</v>
      </c>
      <c r="AY214" s="204" t="s">
        <v>135</v>
      </c>
    </row>
    <row r="215" spans="2:51" s="14" customFormat="1">
      <c r="B215" s="205"/>
      <c r="C215" s="206"/>
      <c r="D215" s="196" t="s">
        <v>146</v>
      </c>
      <c r="E215" s="207" t="s">
        <v>19</v>
      </c>
      <c r="F215" s="208" t="s">
        <v>461</v>
      </c>
      <c r="G215" s="206"/>
      <c r="H215" s="209">
        <v>40.32</v>
      </c>
      <c r="I215" s="210"/>
      <c r="J215" s="206"/>
      <c r="K215" s="206"/>
      <c r="L215" s="211"/>
      <c r="M215" s="212"/>
      <c r="N215" s="213"/>
      <c r="O215" s="213"/>
      <c r="P215" s="213"/>
      <c r="Q215" s="213"/>
      <c r="R215" s="213"/>
      <c r="S215" s="213"/>
      <c r="T215" s="214"/>
      <c r="AT215" s="215" t="s">
        <v>146</v>
      </c>
      <c r="AU215" s="215" t="s">
        <v>83</v>
      </c>
      <c r="AV215" s="14" t="s">
        <v>83</v>
      </c>
      <c r="AW215" s="14" t="s">
        <v>33</v>
      </c>
      <c r="AX215" s="14" t="s">
        <v>72</v>
      </c>
      <c r="AY215" s="215" t="s">
        <v>135</v>
      </c>
    </row>
    <row r="216" spans="2:51" s="13" customFormat="1" ht="20">
      <c r="B216" s="194"/>
      <c r="C216" s="195"/>
      <c r="D216" s="196" t="s">
        <v>146</v>
      </c>
      <c r="E216" s="197" t="s">
        <v>19</v>
      </c>
      <c r="F216" s="198" t="s">
        <v>441</v>
      </c>
      <c r="G216" s="195"/>
      <c r="H216" s="197" t="s">
        <v>19</v>
      </c>
      <c r="I216" s="199"/>
      <c r="J216" s="195"/>
      <c r="K216" s="195"/>
      <c r="L216" s="200"/>
      <c r="M216" s="201"/>
      <c r="N216" s="202"/>
      <c r="O216" s="202"/>
      <c r="P216" s="202"/>
      <c r="Q216" s="202"/>
      <c r="R216" s="202"/>
      <c r="S216" s="202"/>
      <c r="T216" s="203"/>
      <c r="AT216" s="204" t="s">
        <v>146</v>
      </c>
      <c r="AU216" s="204" t="s">
        <v>83</v>
      </c>
      <c r="AV216" s="13" t="s">
        <v>80</v>
      </c>
      <c r="AW216" s="13" t="s">
        <v>33</v>
      </c>
      <c r="AX216" s="13" t="s">
        <v>72</v>
      </c>
      <c r="AY216" s="204" t="s">
        <v>135</v>
      </c>
    </row>
    <row r="217" spans="2:51" s="14" customFormat="1">
      <c r="B217" s="205"/>
      <c r="C217" s="206"/>
      <c r="D217" s="196" t="s">
        <v>146</v>
      </c>
      <c r="E217" s="207" t="s">
        <v>19</v>
      </c>
      <c r="F217" s="208" t="s">
        <v>462</v>
      </c>
      <c r="G217" s="206"/>
      <c r="H217" s="209">
        <v>16</v>
      </c>
      <c r="I217" s="210"/>
      <c r="J217" s="206"/>
      <c r="K217" s="206"/>
      <c r="L217" s="211"/>
      <c r="M217" s="212"/>
      <c r="N217" s="213"/>
      <c r="O217" s="213"/>
      <c r="P217" s="213"/>
      <c r="Q217" s="213"/>
      <c r="R217" s="213"/>
      <c r="S217" s="213"/>
      <c r="T217" s="214"/>
      <c r="AT217" s="215" t="s">
        <v>146</v>
      </c>
      <c r="AU217" s="215" t="s">
        <v>83</v>
      </c>
      <c r="AV217" s="14" t="s">
        <v>83</v>
      </c>
      <c r="AW217" s="14" t="s">
        <v>33</v>
      </c>
      <c r="AX217" s="14" t="s">
        <v>72</v>
      </c>
      <c r="AY217" s="215" t="s">
        <v>135</v>
      </c>
    </row>
    <row r="218" spans="2:51" s="13" customFormat="1" ht="20">
      <c r="B218" s="194"/>
      <c r="C218" s="195"/>
      <c r="D218" s="196" t="s">
        <v>146</v>
      </c>
      <c r="E218" s="197" t="s">
        <v>19</v>
      </c>
      <c r="F218" s="198" t="s">
        <v>463</v>
      </c>
      <c r="G218" s="195"/>
      <c r="H218" s="197" t="s">
        <v>19</v>
      </c>
      <c r="I218" s="199"/>
      <c r="J218" s="195"/>
      <c r="K218" s="195"/>
      <c r="L218" s="200"/>
      <c r="M218" s="201"/>
      <c r="N218" s="202"/>
      <c r="O218" s="202"/>
      <c r="P218" s="202"/>
      <c r="Q218" s="202"/>
      <c r="R218" s="202"/>
      <c r="S218" s="202"/>
      <c r="T218" s="203"/>
      <c r="AT218" s="204" t="s">
        <v>146</v>
      </c>
      <c r="AU218" s="204" t="s">
        <v>83</v>
      </c>
      <c r="AV218" s="13" t="s">
        <v>80</v>
      </c>
      <c r="AW218" s="13" t="s">
        <v>33</v>
      </c>
      <c r="AX218" s="13" t="s">
        <v>72</v>
      </c>
      <c r="AY218" s="204" t="s">
        <v>135</v>
      </c>
    </row>
    <row r="219" spans="2:51" s="14" customFormat="1">
      <c r="B219" s="205"/>
      <c r="C219" s="206"/>
      <c r="D219" s="196" t="s">
        <v>146</v>
      </c>
      <c r="E219" s="207" t="s">
        <v>19</v>
      </c>
      <c r="F219" s="208" t="s">
        <v>464</v>
      </c>
      <c r="G219" s="206"/>
      <c r="H219" s="209">
        <v>16.3</v>
      </c>
      <c r="I219" s="210"/>
      <c r="J219" s="206"/>
      <c r="K219" s="206"/>
      <c r="L219" s="211"/>
      <c r="M219" s="212"/>
      <c r="N219" s="213"/>
      <c r="O219" s="213"/>
      <c r="P219" s="213"/>
      <c r="Q219" s="213"/>
      <c r="R219" s="213"/>
      <c r="S219" s="213"/>
      <c r="T219" s="214"/>
      <c r="AT219" s="215" t="s">
        <v>146</v>
      </c>
      <c r="AU219" s="215" t="s">
        <v>83</v>
      </c>
      <c r="AV219" s="14" t="s">
        <v>83</v>
      </c>
      <c r="AW219" s="14" t="s">
        <v>33</v>
      </c>
      <c r="AX219" s="14" t="s">
        <v>72</v>
      </c>
      <c r="AY219" s="215" t="s">
        <v>135</v>
      </c>
    </row>
    <row r="220" spans="2:51" s="13" customFormat="1" ht="20">
      <c r="B220" s="194"/>
      <c r="C220" s="195"/>
      <c r="D220" s="196" t="s">
        <v>146</v>
      </c>
      <c r="E220" s="197" t="s">
        <v>19</v>
      </c>
      <c r="F220" s="198" t="s">
        <v>465</v>
      </c>
      <c r="G220" s="195"/>
      <c r="H220" s="197" t="s">
        <v>19</v>
      </c>
      <c r="I220" s="199"/>
      <c r="J220" s="195"/>
      <c r="K220" s="195"/>
      <c r="L220" s="200"/>
      <c r="M220" s="201"/>
      <c r="N220" s="202"/>
      <c r="O220" s="202"/>
      <c r="P220" s="202"/>
      <c r="Q220" s="202"/>
      <c r="R220" s="202"/>
      <c r="S220" s="202"/>
      <c r="T220" s="203"/>
      <c r="AT220" s="204" t="s">
        <v>146</v>
      </c>
      <c r="AU220" s="204" t="s">
        <v>83</v>
      </c>
      <c r="AV220" s="13" t="s">
        <v>80</v>
      </c>
      <c r="AW220" s="13" t="s">
        <v>33</v>
      </c>
      <c r="AX220" s="13" t="s">
        <v>72</v>
      </c>
      <c r="AY220" s="204" t="s">
        <v>135</v>
      </c>
    </row>
    <row r="221" spans="2:51" s="14" customFormat="1">
      <c r="B221" s="205"/>
      <c r="C221" s="206"/>
      <c r="D221" s="196" t="s">
        <v>146</v>
      </c>
      <c r="E221" s="207" t="s">
        <v>19</v>
      </c>
      <c r="F221" s="208" t="s">
        <v>466</v>
      </c>
      <c r="G221" s="206"/>
      <c r="H221" s="209">
        <v>14.4</v>
      </c>
      <c r="I221" s="210"/>
      <c r="J221" s="206"/>
      <c r="K221" s="206"/>
      <c r="L221" s="211"/>
      <c r="M221" s="212"/>
      <c r="N221" s="213"/>
      <c r="O221" s="213"/>
      <c r="P221" s="213"/>
      <c r="Q221" s="213"/>
      <c r="R221" s="213"/>
      <c r="S221" s="213"/>
      <c r="T221" s="214"/>
      <c r="AT221" s="215" t="s">
        <v>146</v>
      </c>
      <c r="AU221" s="215" t="s">
        <v>83</v>
      </c>
      <c r="AV221" s="14" t="s">
        <v>83</v>
      </c>
      <c r="AW221" s="14" t="s">
        <v>33</v>
      </c>
      <c r="AX221" s="14" t="s">
        <v>72</v>
      </c>
      <c r="AY221" s="215" t="s">
        <v>135</v>
      </c>
    </row>
    <row r="222" spans="2:51" s="13" customFormat="1">
      <c r="B222" s="194"/>
      <c r="C222" s="195"/>
      <c r="D222" s="196" t="s">
        <v>146</v>
      </c>
      <c r="E222" s="197" t="s">
        <v>19</v>
      </c>
      <c r="F222" s="198" t="s">
        <v>467</v>
      </c>
      <c r="G222" s="195"/>
      <c r="H222" s="197" t="s">
        <v>19</v>
      </c>
      <c r="I222" s="199"/>
      <c r="J222" s="195"/>
      <c r="K222" s="195"/>
      <c r="L222" s="200"/>
      <c r="M222" s="201"/>
      <c r="N222" s="202"/>
      <c r="O222" s="202"/>
      <c r="P222" s="202"/>
      <c r="Q222" s="202"/>
      <c r="R222" s="202"/>
      <c r="S222" s="202"/>
      <c r="T222" s="203"/>
      <c r="AT222" s="204" t="s">
        <v>146</v>
      </c>
      <c r="AU222" s="204" t="s">
        <v>83</v>
      </c>
      <c r="AV222" s="13" t="s">
        <v>80</v>
      </c>
      <c r="AW222" s="13" t="s">
        <v>33</v>
      </c>
      <c r="AX222" s="13" t="s">
        <v>72</v>
      </c>
      <c r="AY222" s="204" t="s">
        <v>135</v>
      </c>
    </row>
    <row r="223" spans="2:51" s="14" customFormat="1">
      <c r="B223" s="205"/>
      <c r="C223" s="206"/>
      <c r="D223" s="196" t="s">
        <v>146</v>
      </c>
      <c r="E223" s="207" t="s">
        <v>19</v>
      </c>
      <c r="F223" s="208" t="s">
        <v>468</v>
      </c>
      <c r="G223" s="206"/>
      <c r="H223" s="209">
        <v>19.8</v>
      </c>
      <c r="I223" s="210"/>
      <c r="J223" s="206"/>
      <c r="K223" s="206"/>
      <c r="L223" s="211"/>
      <c r="M223" s="212"/>
      <c r="N223" s="213"/>
      <c r="O223" s="213"/>
      <c r="P223" s="213"/>
      <c r="Q223" s="213"/>
      <c r="R223" s="213"/>
      <c r="S223" s="213"/>
      <c r="T223" s="214"/>
      <c r="AT223" s="215" t="s">
        <v>146</v>
      </c>
      <c r="AU223" s="215" t="s">
        <v>83</v>
      </c>
      <c r="AV223" s="14" t="s">
        <v>83</v>
      </c>
      <c r="AW223" s="14" t="s">
        <v>33</v>
      </c>
      <c r="AX223" s="14" t="s">
        <v>72</v>
      </c>
      <c r="AY223" s="215" t="s">
        <v>135</v>
      </c>
    </row>
    <row r="224" spans="2:51" s="13" customFormat="1">
      <c r="B224" s="194"/>
      <c r="C224" s="195"/>
      <c r="D224" s="196" t="s">
        <v>146</v>
      </c>
      <c r="E224" s="197" t="s">
        <v>19</v>
      </c>
      <c r="F224" s="198" t="s">
        <v>469</v>
      </c>
      <c r="G224" s="195"/>
      <c r="H224" s="197" t="s">
        <v>19</v>
      </c>
      <c r="I224" s="199"/>
      <c r="J224" s="195"/>
      <c r="K224" s="195"/>
      <c r="L224" s="200"/>
      <c r="M224" s="201"/>
      <c r="N224" s="202"/>
      <c r="O224" s="202"/>
      <c r="P224" s="202"/>
      <c r="Q224" s="202"/>
      <c r="R224" s="202"/>
      <c r="S224" s="202"/>
      <c r="T224" s="203"/>
      <c r="AT224" s="204" t="s">
        <v>146</v>
      </c>
      <c r="AU224" s="204" t="s">
        <v>83</v>
      </c>
      <c r="AV224" s="13" t="s">
        <v>80</v>
      </c>
      <c r="AW224" s="13" t="s">
        <v>33</v>
      </c>
      <c r="AX224" s="13" t="s">
        <v>72</v>
      </c>
      <c r="AY224" s="204" t="s">
        <v>135</v>
      </c>
    </row>
    <row r="225" spans="1:65" s="14" customFormat="1">
      <c r="B225" s="205"/>
      <c r="C225" s="206"/>
      <c r="D225" s="196" t="s">
        <v>146</v>
      </c>
      <c r="E225" s="207" t="s">
        <v>19</v>
      </c>
      <c r="F225" s="208" t="s">
        <v>470</v>
      </c>
      <c r="G225" s="206"/>
      <c r="H225" s="209">
        <v>6.016</v>
      </c>
      <c r="I225" s="210"/>
      <c r="J225" s="206"/>
      <c r="K225" s="206"/>
      <c r="L225" s="211"/>
      <c r="M225" s="212"/>
      <c r="N225" s="213"/>
      <c r="O225" s="213"/>
      <c r="P225" s="213"/>
      <c r="Q225" s="213"/>
      <c r="R225" s="213"/>
      <c r="S225" s="213"/>
      <c r="T225" s="214"/>
      <c r="AT225" s="215" t="s">
        <v>146</v>
      </c>
      <c r="AU225" s="215" t="s">
        <v>83</v>
      </c>
      <c r="AV225" s="14" t="s">
        <v>83</v>
      </c>
      <c r="AW225" s="14" t="s">
        <v>33</v>
      </c>
      <c r="AX225" s="14" t="s">
        <v>72</v>
      </c>
      <c r="AY225" s="215" t="s">
        <v>135</v>
      </c>
    </row>
    <row r="226" spans="1:65" s="14" customFormat="1">
      <c r="B226" s="205"/>
      <c r="C226" s="206"/>
      <c r="D226" s="196" t="s">
        <v>146</v>
      </c>
      <c r="E226" s="207" t="s">
        <v>19</v>
      </c>
      <c r="F226" s="208" t="s">
        <v>471</v>
      </c>
      <c r="G226" s="206"/>
      <c r="H226" s="209">
        <v>4.5599999999999996</v>
      </c>
      <c r="I226" s="210"/>
      <c r="J226" s="206"/>
      <c r="K226" s="206"/>
      <c r="L226" s="211"/>
      <c r="M226" s="212"/>
      <c r="N226" s="213"/>
      <c r="O226" s="213"/>
      <c r="P226" s="213"/>
      <c r="Q226" s="213"/>
      <c r="R226" s="213"/>
      <c r="S226" s="213"/>
      <c r="T226" s="214"/>
      <c r="AT226" s="215" t="s">
        <v>146</v>
      </c>
      <c r="AU226" s="215" t="s">
        <v>83</v>
      </c>
      <c r="AV226" s="14" t="s">
        <v>83</v>
      </c>
      <c r="AW226" s="14" t="s">
        <v>33</v>
      </c>
      <c r="AX226" s="14" t="s">
        <v>72</v>
      </c>
      <c r="AY226" s="215" t="s">
        <v>135</v>
      </c>
    </row>
    <row r="227" spans="1:65" s="15" customFormat="1">
      <c r="B227" s="216"/>
      <c r="C227" s="217"/>
      <c r="D227" s="196" t="s">
        <v>146</v>
      </c>
      <c r="E227" s="218" t="s">
        <v>19</v>
      </c>
      <c r="F227" s="219" t="s">
        <v>149</v>
      </c>
      <c r="G227" s="217"/>
      <c r="H227" s="220">
        <v>242.67599999999999</v>
      </c>
      <c r="I227" s="221"/>
      <c r="J227" s="217"/>
      <c r="K227" s="217"/>
      <c r="L227" s="222"/>
      <c r="M227" s="223"/>
      <c r="N227" s="224"/>
      <c r="O227" s="224"/>
      <c r="P227" s="224"/>
      <c r="Q227" s="224"/>
      <c r="R227" s="224"/>
      <c r="S227" s="224"/>
      <c r="T227" s="225"/>
      <c r="AT227" s="226" t="s">
        <v>146</v>
      </c>
      <c r="AU227" s="226" t="s">
        <v>83</v>
      </c>
      <c r="AV227" s="15" t="s">
        <v>142</v>
      </c>
      <c r="AW227" s="15" t="s">
        <v>33</v>
      </c>
      <c r="AX227" s="15" t="s">
        <v>80</v>
      </c>
      <c r="AY227" s="226" t="s">
        <v>135</v>
      </c>
    </row>
    <row r="228" spans="1:65" s="2" customFormat="1" ht="78" customHeight="1">
      <c r="A228" s="35"/>
      <c r="B228" s="36"/>
      <c r="C228" s="176" t="s">
        <v>233</v>
      </c>
      <c r="D228" s="176" t="s">
        <v>137</v>
      </c>
      <c r="E228" s="177" t="s">
        <v>486</v>
      </c>
      <c r="F228" s="178" t="s">
        <v>487</v>
      </c>
      <c r="G228" s="179" t="s">
        <v>140</v>
      </c>
      <c r="H228" s="180">
        <v>1.375</v>
      </c>
      <c r="I228" s="181"/>
      <c r="J228" s="182">
        <f>ROUND(I228*H228,2)</f>
        <v>0</v>
      </c>
      <c r="K228" s="178" t="s">
        <v>141</v>
      </c>
      <c r="L228" s="40"/>
      <c r="M228" s="183" t="s">
        <v>19</v>
      </c>
      <c r="N228" s="184" t="s">
        <v>43</v>
      </c>
      <c r="O228" s="65"/>
      <c r="P228" s="185">
        <f>O228*H228</f>
        <v>0</v>
      </c>
      <c r="Q228" s="185">
        <v>1.0200000000000001E-3</v>
      </c>
      <c r="R228" s="185">
        <f>Q228*H228</f>
        <v>1.4025000000000001E-3</v>
      </c>
      <c r="S228" s="185">
        <v>0</v>
      </c>
      <c r="T228" s="186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187" t="s">
        <v>142</v>
      </c>
      <c r="AT228" s="187" t="s">
        <v>137</v>
      </c>
      <c r="AU228" s="187" t="s">
        <v>83</v>
      </c>
      <c r="AY228" s="18" t="s">
        <v>135</v>
      </c>
      <c r="BE228" s="188">
        <f>IF(N228="základní",J228,0)</f>
        <v>0</v>
      </c>
      <c r="BF228" s="188">
        <f>IF(N228="snížená",J228,0)</f>
        <v>0</v>
      </c>
      <c r="BG228" s="188">
        <f>IF(N228="zákl. přenesená",J228,0)</f>
        <v>0</v>
      </c>
      <c r="BH228" s="188">
        <f>IF(N228="sníž. přenesená",J228,0)</f>
        <v>0</v>
      </c>
      <c r="BI228" s="188">
        <f>IF(N228="nulová",J228,0)</f>
        <v>0</v>
      </c>
      <c r="BJ228" s="18" t="s">
        <v>80</v>
      </c>
      <c r="BK228" s="188">
        <f>ROUND(I228*H228,2)</f>
        <v>0</v>
      </c>
      <c r="BL228" s="18" t="s">
        <v>142</v>
      </c>
      <c r="BM228" s="187" t="s">
        <v>488</v>
      </c>
    </row>
    <row r="229" spans="1:65" s="2" customFormat="1">
      <c r="A229" s="35"/>
      <c r="B229" s="36"/>
      <c r="C229" s="37"/>
      <c r="D229" s="189" t="s">
        <v>144</v>
      </c>
      <c r="E229" s="37"/>
      <c r="F229" s="190" t="s">
        <v>489</v>
      </c>
      <c r="G229" s="37"/>
      <c r="H229" s="37"/>
      <c r="I229" s="191"/>
      <c r="J229" s="37"/>
      <c r="K229" s="37"/>
      <c r="L229" s="40"/>
      <c r="M229" s="192"/>
      <c r="N229" s="193"/>
      <c r="O229" s="65"/>
      <c r="P229" s="65"/>
      <c r="Q229" s="65"/>
      <c r="R229" s="65"/>
      <c r="S229" s="65"/>
      <c r="T229" s="66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8" t="s">
        <v>144</v>
      </c>
      <c r="AU229" s="18" t="s">
        <v>83</v>
      </c>
    </row>
    <row r="230" spans="1:65" s="13" customFormat="1">
      <c r="B230" s="194"/>
      <c r="C230" s="195"/>
      <c r="D230" s="196" t="s">
        <v>146</v>
      </c>
      <c r="E230" s="197" t="s">
        <v>19</v>
      </c>
      <c r="F230" s="198" t="s">
        <v>476</v>
      </c>
      <c r="G230" s="195"/>
      <c r="H230" s="197" t="s">
        <v>19</v>
      </c>
      <c r="I230" s="199"/>
      <c r="J230" s="195"/>
      <c r="K230" s="195"/>
      <c r="L230" s="200"/>
      <c r="M230" s="201"/>
      <c r="N230" s="202"/>
      <c r="O230" s="202"/>
      <c r="P230" s="202"/>
      <c r="Q230" s="202"/>
      <c r="R230" s="202"/>
      <c r="S230" s="202"/>
      <c r="T230" s="203"/>
      <c r="AT230" s="204" t="s">
        <v>146</v>
      </c>
      <c r="AU230" s="204" t="s">
        <v>83</v>
      </c>
      <c r="AV230" s="13" t="s">
        <v>80</v>
      </c>
      <c r="AW230" s="13" t="s">
        <v>33</v>
      </c>
      <c r="AX230" s="13" t="s">
        <v>72</v>
      </c>
      <c r="AY230" s="204" t="s">
        <v>135</v>
      </c>
    </row>
    <row r="231" spans="1:65" s="14" customFormat="1">
      <c r="B231" s="205"/>
      <c r="C231" s="206"/>
      <c r="D231" s="196" t="s">
        <v>146</v>
      </c>
      <c r="E231" s="207" t="s">
        <v>19</v>
      </c>
      <c r="F231" s="208" t="s">
        <v>477</v>
      </c>
      <c r="G231" s="206"/>
      <c r="H231" s="209">
        <v>0.61299999999999999</v>
      </c>
      <c r="I231" s="210"/>
      <c r="J231" s="206"/>
      <c r="K231" s="206"/>
      <c r="L231" s="211"/>
      <c r="M231" s="212"/>
      <c r="N231" s="213"/>
      <c r="O231" s="213"/>
      <c r="P231" s="213"/>
      <c r="Q231" s="213"/>
      <c r="R231" s="213"/>
      <c r="S231" s="213"/>
      <c r="T231" s="214"/>
      <c r="AT231" s="215" t="s">
        <v>146</v>
      </c>
      <c r="AU231" s="215" t="s">
        <v>83</v>
      </c>
      <c r="AV231" s="14" t="s">
        <v>83</v>
      </c>
      <c r="AW231" s="14" t="s">
        <v>33</v>
      </c>
      <c r="AX231" s="14" t="s">
        <v>72</v>
      </c>
      <c r="AY231" s="215" t="s">
        <v>135</v>
      </c>
    </row>
    <row r="232" spans="1:65" s="13" customFormat="1">
      <c r="B232" s="194"/>
      <c r="C232" s="195"/>
      <c r="D232" s="196" t="s">
        <v>146</v>
      </c>
      <c r="E232" s="197" t="s">
        <v>19</v>
      </c>
      <c r="F232" s="198" t="s">
        <v>478</v>
      </c>
      <c r="G232" s="195"/>
      <c r="H232" s="197" t="s">
        <v>19</v>
      </c>
      <c r="I232" s="199"/>
      <c r="J232" s="195"/>
      <c r="K232" s="195"/>
      <c r="L232" s="200"/>
      <c r="M232" s="201"/>
      <c r="N232" s="202"/>
      <c r="O232" s="202"/>
      <c r="P232" s="202"/>
      <c r="Q232" s="202"/>
      <c r="R232" s="202"/>
      <c r="S232" s="202"/>
      <c r="T232" s="203"/>
      <c r="AT232" s="204" t="s">
        <v>146</v>
      </c>
      <c r="AU232" s="204" t="s">
        <v>83</v>
      </c>
      <c r="AV232" s="13" t="s">
        <v>80</v>
      </c>
      <c r="AW232" s="13" t="s">
        <v>33</v>
      </c>
      <c r="AX232" s="13" t="s">
        <v>72</v>
      </c>
      <c r="AY232" s="204" t="s">
        <v>135</v>
      </c>
    </row>
    <row r="233" spans="1:65" s="14" customFormat="1">
      <c r="B233" s="205"/>
      <c r="C233" s="206"/>
      <c r="D233" s="196" t="s">
        <v>146</v>
      </c>
      <c r="E233" s="207" t="s">
        <v>19</v>
      </c>
      <c r="F233" s="208" t="s">
        <v>479</v>
      </c>
      <c r="G233" s="206"/>
      <c r="H233" s="209">
        <v>0.49099999999999999</v>
      </c>
      <c r="I233" s="210"/>
      <c r="J233" s="206"/>
      <c r="K233" s="206"/>
      <c r="L233" s="211"/>
      <c r="M233" s="212"/>
      <c r="N233" s="213"/>
      <c r="O233" s="213"/>
      <c r="P233" s="213"/>
      <c r="Q233" s="213"/>
      <c r="R233" s="213"/>
      <c r="S233" s="213"/>
      <c r="T233" s="214"/>
      <c r="AT233" s="215" t="s">
        <v>146</v>
      </c>
      <c r="AU233" s="215" t="s">
        <v>83</v>
      </c>
      <c r="AV233" s="14" t="s">
        <v>83</v>
      </c>
      <c r="AW233" s="14" t="s">
        <v>33</v>
      </c>
      <c r="AX233" s="14" t="s">
        <v>72</v>
      </c>
      <c r="AY233" s="215" t="s">
        <v>135</v>
      </c>
    </row>
    <row r="234" spans="1:65" s="13" customFormat="1">
      <c r="B234" s="194"/>
      <c r="C234" s="195"/>
      <c r="D234" s="196" t="s">
        <v>146</v>
      </c>
      <c r="E234" s="197" t="s">
        <v>19</v>
      </c>
      <c r="F234" s="198" t="s">
        <v>480</v>
      </c>
      <c r="G234" s="195"/>
      <c r="H234" s="197" t="s">
        <v>19</v>
      </c>
      <c r="I234" s="199"/>
      <c r="J234" s="195"/>
      <c r="K234" s="195"/>
      <c r="L234" s="200"/>
      <c r="M234" s="201"/>
      <c r="N234" s="202"/>
      <c r="O234" s="202"/>
      <c r="P234" s="202"/>
      <c r="Q234" s="202"/>
      <c r="R234" s="202"/>
      <c r="S234" s="202"/>
      <c r="T234" s="203"/>
      <c r="AT234" s="204" t="s">
        <v>146</v>
      </c>
      <c r="AU234" s="204" t="s">
        <v>83</v>
      </c>
      <c r="AV234" s="13" t="s">
        <v>80</v>
      </c>
      <c r="AW234" s="13" t="s">
        <v>33</v>
      </c>
      <c r="AX234" s="13" t="s">
        <v>72</v>
      </c>
      <c r="AY234" s="204" t="s">
        <v>135</v>
      </c>
    </row>
    <row r="235" spans="1:65" s="14" customFormat="1">
      <c r="B235" s="205"/>
      <c r="C235" s="206"/>
      <c r="D235" s="196" t="s">
        <v>146</v>
      </c>
      <c r="E235" s="207" t="s">
        <v>19</v>
      </c>
      <c r="F235" s="208" t="s">
        <v>481</v>
      </c>
      <c r="G235" s="206"/>
      <c r="H235" s="209">
        <v>0.27100000000000002</v>
      </c>
      <c r="I235" s="210"/>
      <c r="J235" s="206"/>
      <c r="K235" s="206"/>
      <c r="L235" s="211"/>
      <c r="M235" s="212"/>
      <c r="N235" s="213"/>
      <c r="O235" s="213"/>
      <c r="P235" s="213"/>
      <c r="Q235" s="213"/>
      <c r="R235" s="213"/>
      <c r="S235" s="213"/>
      <c r="T235" s="214"/>
      <c r="AT235" s="215" t="s">
        <v>146</v>
      </c>
      <c r="AU235" s="215" t="s">
        <v>83</v>
      </c>
      <c r="AV235" s="14" t="s">
        <v>83</v>
      </c>
      <c r="AW235" s="14" t="s">
        <v>33</v>
      </c>
      <c r="AX235" s="14" t="s">
        <v>72</v>
      </c>
      <c r="AY235" s="215" t="s">
        <v>135</v>
      </c>
    </row>
    <row r="236" spans="1:65" s="15" customFormat="1">
      <c r="B236" s="216"/>
      <c r="C236" s="217"/>
      <c r="D236" s="196" t="s">
        <v>146</v>
      </c>
      <c r="E236" s="218" t="s">
        <v>19</v>
      </c>
      <c r="F236" s="219" t="s">
        <v>149</v>
      </c>
      <c r="G236" s="217"/>
      <c r="H236" s="220">
        <v>1.375</v>
      </c>
      <c r="I236" s="221"/>
      <c r="J236" s="217"/>
      <c r="K236" s="217"/>
      <c r="L236" s="222"/>
      <c r="M236" s="223"/>
      <c r="N236" s="224"/>
      <c r="O236" s="224"/>
      <c r="P236" s="224"/>
      <c r="Q236" s="224"/>
      <c r="R236" s="224"/>
      <c r="S236" s="224"/>
      <c r="T236" s="225"/>
      <c r="AT236" s="226" t="s">
        <v>146</v>
      </c>
      <c r="AU236" s="226" t="s">
        <v>83</v>
      </c>
      <c r="AV236" s="15" t="s">
        <v>142</v>
      </c>
      <c r="AW236" s="15" t="s">
        <v>33</v>
      </c>
      <c r="AX236" s="15" t="s">
        <v>80</v>
      </c>
      <c r="AY236" s="226" t="s">
        <v>135</v>
      </c>
    </row>
    <row r="237" spans="1:65" s="2" customFormat="1" ht="90" customHeight="1">
      <c r="A237" s="35"/>
      <c r="B237" s="36"/>
      <c r="C237" s="176" t="s">
        <v>8</v>
      </c>
      <c r="D237" s="176" t="s">
        <v>137</v>
      </c>
      <c r="E237" s="177" t="s">
        <v>490</v>
      </c>
      <c r="F237" s="178" t="s">
        <v>491</v>
      </c>
      <c r="G237" s="179" t="s">
        <v>236</v>
      </c>
      <c r="H237" s="180">
        <v>2.7229999999999999</v>
      </c>
      <c r="I237" s="181"/>
      <c r="J237" s="182">
        <f>ROUND(I237*H237,2)</f>
        <v>0</v>
      </c>
      <c r="K237" s="178" t="s">
        <v>141</v>
      </c>
      <c r="L237" s="40"/>
      <c r="M237" s="183" t="s">
        <v>19</v>
      </c>
      <c r="N237" s="184" t="s">
        <v>43</v>
      </c>
      <c r="O237" s="65"/>
      <c r="P237" s="185">
        <f>O237*H237</f>
        <v>0</v>
      </c>
      <c r="Q237" s="185">
        <v>1.03955</v>
      </c>
      <c r="R237" s="185">
        <f>Q237*H237</f>
        <v>2.8306946499999999</v>
      </c>
      <c r="S237" s="185">
        <v>0</v>
      </c>
      <c r="T237" s="186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187" t="s">
        <v>142</v>
      </c>
      <c r="AT237" s="187" t="s">
        <v>137</v>
      </c>
      <c r="AU237" s="187" t="s">
        <v>83</v>
      </c>
      <c r="AY237" s="18" t="s">
        <v>135</v>
      </c>
      <c r="BE237" s="188">
        <f>IF(N237="základní",J237,0)</f>
        <v>0</v>
      </c>
      <c r="BF237" s="188">
        <f>IF(N237="snížená",J237,0)</f>
        <v>0</v>
      </c>
      <c r="BG237" s="188">
        <f>IF(N237="zákl. přenesená",J237,0)</f>
        <v>0</v>
      </c>
      <c r="BH237" s="188">
        <f>IF(N237="sníž. přenesená",J237,0)</f>
        <v>0</v>
      </c>
      <c r="BI237" s="188">
        <f>IF(N237="nulová",J237,0)</f>
        <v>0</v>
      </c>
      <c r="BJ237" s="18" t="s">
        <v>80</v>
      </c>
      <c r="BK237" s="188">
        <f>ROUND(I237*H237,2)</f>
        <v>0</v>
      </c>
      <c r="BL237" s="18" t="s">
        <v>142</v>
      </c>
      <c r="BM237" s="187" t="s">
        <v>492</v>
      </c>
    </row>
    <row r="238" spans="1:65" s="2" customFormat="1">
      <c r="A238" s="35"/>
      <c r="B238" s="36"/>
      <c r="C238" s="37"/>
      <c r="D238" s="189" t="s">
        <v>144</v>
      </c>
      <c r="E238" s="37"/>
      <c r="F238" s="190" t="s">
        <v>493</v>
      </c>
      <c r="G238" s="37"/>
      <c r="H238" s="37"/>
      <c r="I238" s="191"/>
      <c r="J238" s="37"/>
      <c r="K238" s="37"/>
      <c r="L238" s="40"/>
      <c r="M238" s="192"/>
      <c r="N238" s="193"/>
      <c r="O238" s="65"/>
      <c r="P238" s="65"/>
      <c r="Q238" s="65"/>
      <c r="R238" s="65"/>
      <c r="S238" s="65"/>
      <c r="T238" s="66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8" t="s">
        <v>144</v>
      </c>
      <c r="AU238" s="18" t="s">
        <v>83</v>
      </c>
    </row>
    <row r="239" spans="1:65" s="13" customFormat="1" ht="30">
      <c r="B239" s="194"/>
      <c r="C239" s="195"/>
      <c r="D239" s="196" t="s">
        <v>146</v>
      </c>
      <c r="E239" s="197" t="s">
        <v>19</v>
      </c>
      <c r="F239" s="198" t="s">
        <v>494</v>
      </c>
      <c r="G239" s="195"/>
      <c r="H239" s="197" t="s">
        <v>19</v>
      </c>
      <c r="I239" s="199"/>
      <c r="J239" s="195"/>
      <c r="K239" s="195"/>
      <c r="L239" s="200"/>
      <c r="M239" s="201"/>
      <c r="N239" s="202"/>
      <c r="O239" s="202"/>
      <c r="P239" s="202"/>
      <c r="Q239" s="202"/>
      <c r="R239" s="202"/>
      <c r="S239" s="202"/>
      <c r="T239" s="203"/>
      <c r="AT239" s="204" t="s">
        <v>146</v>
      </c>
      <c r="AU239" s="204" t="s">
        <v>83</v>
      </c>
      <c r="AV239" s="13" t="s">
        <v>80</v>
      </c>
      <c r="AW239" s="13" t="s">
        <v>33</v>
      </c>
      <c r="AX239" s="13" t="s">
        <v>72</v>
      </c>
      <c r="AY239" s="204" t="s">
        <v>135</v>
      </c>
    </row>
    <row r="240" spans="1:65" s="14" customFormat="1">
      <c r="B240" s="205"/>
      <c r="C240" s="206"/>
      <c r="D240" s="196" t="s">
        <v>146</v>
      </c>
      <c r="E240" s="207" t="s">
        <v>19</v>
      </c>
      <c r="F240" s="208" t="s">
        <v>495</v>
      </c>
      <c r="G240" s="206"/>
      <c r="H240" s="209">
        <v>0.41599999999999998</v>
      </c>
      <c r="I240" s="210"/>
      <c r="J240" s="206"/>
      <c r="K240" s="206"/>
      <c r="L240" s="211"/>
      <c r="M240" s="212"/>
      <c r="N240" s="213"/>
      <c r="O240" s="213"/>
      <c r="P240" s="213"/>
      <c r="Q240" s="213"/>
      <c r="R240" s="213"/>
      <c r="S240" s="213"/>
      <c r="T240" s="214"/>
      <c r="AT240" s="215" t="s">
        <v>146</v>
      </c>
      <c r="AU240" s="215" t="s">
        <v>83</v>
      </c>
      <c r="AV240" s="14" t="s">
        <v>83</v>
      </c>
      <c r="AW240" s="14" t="s">
        <v>33</v>
      </c>
      <c r="AX240" s="14" t="s">
        <v>72</v>
      </c>
      <c r="AY240" s="215" t="s">
        <v>135</v>
      </c>
    </row>
    <row r="241" spans="2:51" s="13" customFormat="1" ht="30">
      <c r="B241" s="194"/>
      <c r="C241" s="195"/>
      <c r="D241" s="196" t="s">
        <v>146</v>
      </c>
      <c r="E241" s="197" t="s">
        <v>19</v>
      </c>
      <c r="F241" s="198" t="s">
        <v>496</v>
      </c>
      <c r="G241" s="195"/>
      <c r="H241" s="197" t="s">
        <v>19</v>
      </c>
      <c r="I241" s="199"/>
      <c r="J241" s="195"/>
      <c r="K241" s="195"/>
      <c r="L241" s="200"/>
      <c r="M241" s="201"/>
      <c r="N241" s="202"/>
      <c r="O241" s="202"/>
      <c r="P241" s="202"/>
      <c r="Q241" s="202"/>
      <c r="R241" s="202"/>
      <c r="S241" s="202"/>
      <c r="T241" s="203"/>
      <c r="AT241" s="204" t="s">
        <v>146</v>
      </c>
      <c r="AU241" s="204" t="s">
        <v>83</v>
      </c>
      <c r="AV241" s="13" t="s">
        <v>80</v>
      </c>
      <c r="AW241" s="13" t="s">
        <v>33</v>
      </c>
      <c r="AX241" s="13" t="s">
        <v>72</v>
      </c>
      <c r="AY241" s="204" t="s">
        <v>135</v>
      </c>
    </row>
    <row r="242" spans="2:51" s="14" customFormat="1">
      <c r="B242" s="205"/>
      <c r="C242" s="206"/>
      <c r="D242" s="196" t="s">
        <v>146</v>
      </c>
      <c r="E242" s="207" t="s">
        <v>19</v>
      </c>
      <c r="F242" s="208" t="s">
        <v>497</v>
      </c>
      <c r="G242" s="206"/>
      <c r="H242" s="209">
        <v>0.372</v>
      </c>
      <c r="I242" s="210"/>
      <c r="J242" s="206"/>
      <c r="K242" s="206"/>
      <c r="L242" s="211"/>
      <c r="M242" s="212"/>
      <c r="N242" s="213"/>
      <c r="O242" s="213"/>
      <c r="P242" s="213"/>
      <c r="Q242" s="213"/>
      <c r="R242" s="213"/>
      <c r="S242" s="213"/>
      <c r="T242" s="214"/>
      <c r="AT242" s="215" t="s">
        <v>146</v>
      </c>
      <c r="AU242" s="215" t="s">
        <v>83</v>
      </c>
      <c r="AV242" s="14" t="s">
        <v>83</v>
      </c>
      <c r="AW242" s="14" t="s">
        <v>33</v>
      </c>
      <c r="AX242" s="14" t="s">
        <v>72</v>
      </c>
      <c r="AY242" s="215" t="s">
        <v>135</v>
      </c>
    </row>
    <row r="243" spans="2:51" s="13" customFormat="1" ht="20">
      <c r="B243" s="194"/>
      <c r="C243" s="195"/>
      <c r="D243" s="196" t="s">
        <v>146</v>
      </c>
      <c r="E243" s="197" t="s">
        <v>19</v>
      </c>
      <c r="F243" s="198" t="s">
        <v>498</v>
      </c>
      <c r="G243" s="195"/>
      <c r="H243" s="197" t="s">
        <v>19</v>
      </c>
      <c r="I243" s="199"/>
      <c r="J243" s="195"/>
      <c r="K243" s="195"/>
      <c r="L243" s="200"/>
      <c r="M243" s="201"/>
      <c r="N243" s="202"/>
      <c r="O243" s="202"/>
      <c r="P243" s="202"/>
      <c r="Q243" s="202"/>
      <c r="R243" s="202"/>
      <c r="S243" s="202"/>
      <c r="T243" s="203"/>
      <c r="AT243" s="204" t="s">
        <v>146</v>
      </c>
      <c r="AU243" s="204" t="s">
        <v>83</v>
      </c>
      <c r="AV243" s="13" t="s">
        <v>80</v>
      </c>
      <c r="AW243" s="13" t="s">
        <v>33</v>
      </c>
      <c r="AX243" s="13" t="s">
        <v>72</v>
      </c>
      <c r="AY243" s="204" t="s">
        <v>135</v>
      </c>
    </row>
    <row r="244" spans="2:51" s="14" customFormat="1">
      <c r="B244" s="205"/>
      <c r="C244" s="206"/>
      <c r="D244" s="196" t="s">
        <v>146</v>
      </c>
      <c r="E244" s="207" t="s">
        <v>19</v>
      </c>
      <c r="F244" s="208" t="s">
        <v>499</v>
      </c>
      <c r="G244" s="206"/>
      <c r="H244" s="209">
        <v>0.17399999999999999</v>
      </c>
      <c r="I244" s="210"/>
      <c r="J244" s="206"/>
      <c r="K244" s="206"/>
      <c r="L244" s="211"/>
      <c r="M244" s="212"/>
      <c r="N244" s="213"/>
      <c r="O244" s="213"/>
      <c r="P244" s="213"/>
      <c r="Q244" s="213"/>
      <c r="R244" s="213"/>
      <c r="S244" s="213"/>
      <c r="T244" s="214"/>
      <c r="AT244" s="215" t="s">
        <v>146</v>
      </c>
      <c r="AU244" s="215" t="s">
        <v>83</v>
      </c>
      <c r="AV244" s="14" t="s">
        <v>83</v>
      </c>
      <c r="AW244" s="14" t="s">
        <v>33</v>
      </c>
      <c r="AX244" s="14" t="s">
        <v>72</v>
      </c>
      <c r="AY244" s="215" t="s">
        <v>135</v>
      </c>
    </row>
    <row r="245" spans="2:51" s="13" customFormat="1" ht="20">
      <c r="B245" s="194"/>
      <c r="C245" s="195"/>
      <c r="D245" s="196" t="s">
        <v>146</v>
      </c>
      <c r="E245" s="197" t="s">
        <v>19</v>
      </c>
      <c r="F245" s="198" t="s">
        <v>500</v>
      </c>
      <c r="G245" s="195"/>
      <c r="H245" s="197" t="s">
        <v>19</v>
      </c>
      <c r="I245" s="199"/>
      <c r="J245" s="195"/>
      <c r="K245" s="195"/>
      <c r="L245" s="200"/>
      <c r="M245" s="201"/>
      <c r="N245" s="202"/>
      <c r="O245" s="202"/>
      <c r="P245" s="202"/>
      <c r="Q245" s="202"/>
      <c r="R245" s="202"/>
      <c r="S245" s="202"/>
      <c r="T245" s="203"/>
      <c r="AT245" s="204" t="s">
        <v>146</v>
      </c>
      <c r="AU245" s="204" t="s">
        <v>83</v>
      </c>
      <c r="AV245" s="13" t="s">
        <v>80</v>
      </c>
      <c r="AW245" s="13" t="s">
        <v>33</v>
      </c>
      <c r="AX245" s="13" t="s">
        <v>72</v>
      </c>
      <c r="AY245" s="204" t="s">
        <v>135</v>
      </c>
    </row>
    <row r="246" spans="2:51" s="14" customFormat="1">
      <c r="B246" s="205"/>
      <c r="C246" s="206"/>
      <c r="D246" s="196" t="s">
        <v>146</v>
      </c>
      <c r="E246" s="207" t="s">
        <v>19</v>
      </c>
      <c r="F246" s="208" t="s">
        <v>501</v>
      </c>
      <c r="G246" s="206"/>
      <c r="H246" s="209">
        <v>0.13900000000000001</v>
      </c>
      <c r="I246" s="210"/>
      <c r="J246" s="206"/>
      <c r="K246" s="206"/>
      <c r="L246" s="211"/>
      <c r="M246" s="212"/>
      <c r="N246" s="213"/>
      <c r="O246" s="213"/>
      <c r="P246" s="213"/>
      <c r="Q246" s="213"/>
      <c r="R246" s="213"/>
      <c r="S246" s="213"/>
      <c r="T246" s="214"/>
      <c r="AT246" s="215" t="s">
        <v>146</v>
      </c>
      <c r="AU246" s="215" t="s">
        <v>83</v>
      </c>
      <c r="AV246" s="14" t="s">
        <v>83</v>
      </c>
      <c r="AW246" s="14" t="s">
        <v>33</v>
      </c>
      <c r="AX246" s="14" t="s">
        <v>72</v>
      </c>
      <c r="AY246" s="215" t="s">
        <v>135</v>
      </c>
    </row>
    <row r="247" spans="2:51" s="13" customFormat="1" ht="20">
      <c r="B247" s="194"/>
      <c r="C247" s="195"/>
      <c r="D247" s="196" t="s">
        <v>146</v>
      </c>
      <c r="E247" s="197" t="s">
        <v>19</v>
      </c>
      <c r="F247" s="198" t="s">
        <v>502</v>
      </c>
      <c r="G247" s="195"/>
      <c r="H247" s="197" t="s">
        <v>19</v>
      </c>
      <c r="I247" s="199"/>
      <c r="J247" s="195"/>
      <c r="K247" s="195"/>
      <c r="L247" s="200"/>
      <c r="M247" s="201"/>
      <c r="N247" s="202"/>
      <c r="O247" s="202"/>
      <c r="P247" s="202"/>
      <c r="Q247" s="202"/>
      <c r="R247" s="202"/>
      <c r="S247" s="202"/>
      <c r="T247" s="203"/>
      <c r="AT247" s="204" t="s">
        <v>146</v>
      </c>
      <c r="AU247" s="204" t="s">
        <v>83</v>
      </c>
      <c r="AV247" s="13" t="s">
        <v>80</v>
      </c>
      <c r="AW247" s="13" t="s">
        <v>33</v>
      </c>
      <c r="AX247" s="13" t="s">
        <v>72</v>
      </c>
      <c r="AY247" s="204" t="s">
        <v>135</v>
      </c>
    </row>
    <row r="248" spans="2:51" s="14" customFormat="1">
      <c r="B248" s="205"/>
      <c r="C248" s="206"/>
      <c r="D248" s="196" t="s">
        <v>146</v>
      </c>
      <c r="E248" s="207" t="s">
        <v>19</v>
      </c>
      <c r="F248" s="208" t="s">
        <v>503</v>
      </c>
      <c r="G248" s="206"/>
      <c r="H248" s="209">
        <v>0.46400000000000002</v>
      </c>
      <c r="I248" s="210"/>
      <c r="J248" s="206"/>
      <c r="K248" s="206"/>
      <c r="L248" s="211"/>
      <c r="M248" s="212"/>
      <c r="N248" s="213"/>
      <c r="O248" s="213"/>
      <c r="P248" s="213"/>
      <c r="Q248" s="213"/>
      <c r="R248" s="213"/>
      <c r="S248" s="213"/>
      <c r="T248" s="214"/>
      <c r="AT248" s="215" t="s">
        <v>146</v>
      </c>
      <c r="AU248" s="215" t="s">
        <v>83</v>
      </c>
      <c r="AV248" s="14" t="s">
        <v>83</v>
      </c>
      <c r="AW248" s="14" t="s">
        <v>33</v>
      </c>
      <c r="AX248" s="14" t="s">
        <v>72</v>
      </c>
      <c r="AY248" s="215" t="s">
        <v>135</v>
      </c>
    </row>
    <row r="249" spans="2:51" s="13" customFormat="1" ht="20">
      <c r="B249" s="194"/>
      <c r="C249" s="195"/>
      <c r="D249" s="196" t="s">
        <v>146</v>
      </c>
      <c r="E249" s="197" t="s">
        <v>19</v>
      </c>
      <c r="F249" s="198" t="s">
        <v>504</v>
      </c>
      <c r="G249" s="195"/>
      <c r="H249" s="197" t="s">
        <v>19</v>
      </c>
      <c r="I249" s="199"/>
      <c r="J249" s="195"/>
      <c r="K249" s="195"/>
      <c r="L249" s="200"/>
      <c r="M249" s="201"/>
      <c r="N249" s="202"/>
      <c r="O249" s="202"/>
      <c r="P249" s="202"/>
      <c r="Q249" s="202"/>
      <c r="R249" s="202"/>
      <c r="S249" s="202"/>
      <c r="T249" s="203"/>
      <c r="AT249" s="204" t="s">
        <v>146</v>
      </c>
      <c r="AU249" s="204" t="s">
        <v>83</v>
      </c>
      <c r="AV249" s="13" t="s">
        <v>80</v>
      </c>
      <c r="AW249" s="13" t="s">
        <v>33</v>
      </c>
      <c r="AX249" s="13" t="s">
        <v>72</v>
      </c>
      <c r="AY249" s="204" t="s">
        <v>135</v>
      </c>
    </row>
    <row r="250" spans="2:51" s="14" customFormat="1">
      <c r="B250" s="205"/>
      <c r="C250" s="206"/>
      <c r="D250" s="196" t="s">
        <v>146</v>
      </c>
      <c r="E250" s="207" t="s">
        <v>19</v>
      </c>
      <c r="F250" s="208" t="s">
        <v>505</v>
      </c>
      <c r="G250" s="206"/>
      <c r="H250" s="209">
        <v>0.55600000000000005</v>
      </c>
      <c r="I250" s="210"/>
      <c r="J250" s="206"/>
      <c r="K250" s="206"/>
      <c r="L250" s="211"/>
      <c r="M250" s="212"/>
      <c r="N250" s="213"/>
      <c r="O250" s="213"/>
      <c r="P250" s="213"/>
      <c r="Q250" s="213"/>
      <c r="R250" s="213"/>
      <c r="S250" s="213"/>
      <c r="T250" s="214"/>
      <c r="AT250" s="215" t="s">
        <v>146</v>
      </c>
      <c r="AU250" s="215" t="s">
        <v>83</v>
      </c>
      <c r="AV250" s="14" t="s">
        <v>83</v>
      </c>
      <c r="AW250" s="14" t="s">
        <v>33</v>
      </c>
      <c r="AX250" s="14" t="s">
        <v>72</v>
      </c>
      <c r="AY250" s="215" t="s">
        <v>135</v>
      </c>
    </row>
    <row r="251" spans="2:51" s="13" customFormat="1">
      <c r="B251" s="194"/>
      <c r="C251" s="195"/>
      <c r="D251" s="196" t="s">
        <v>146</v>
      </c>
      <c r="E251" s="197" t="s">
        <v>19</v>
      </c>
      <c r="F251" s="198" t="s">
        <v>440</v>
      </c>
      <c r="G251" s="195"/>
      <c r="H251" s="197" t="s">
        <v>19</v>
      </c>
      <c r="I251" s="199"/>
      <c r="J251" s="195"/>
      <c r="K251" s="195"/>
      <c r="L251" s="200"/>
      <c r="M251" s="201"/>
      <c r="N251" s="202"/>
      <c r="O251" s="202"/>
      <c r="P251" s="202"/>
      <c r="Q251" s="202"/>
      <c r="R251" s="202"/>
      <c r="S251" s="202"/>
      <c r="T251" s="203"/>
      <c r="AT251" s="204" t="s">
        <v>146</v>
      </c>
      <c r="AU251" s="204" t="s">
        <v>83</v>
      </c>
      <c r="AV251" s="13" t="s">
        <v>80</v>
      </c>
      <c r="AW251" s="13" t="s">
        <v>33</v>
      </c>
      <c r="AX251" s="13" t="s">
        <v>72</v>
      </c>
      <c r="AY251" s="204" t="s">
        <v>135</v>
      </c>
    </row>
    <row r="252" spans="2:51" s="13" customFormat="1" ht="20">
      <c r="B252" s="194"/>
      <c r="C252" s="195"/>
      <c r="D252" s="196" t="s">
        <v>146</v>
      </c>
      <c r="E252" s="197" t="s">
        <v>19</v>
      </c>
      <c r="F252" s="198" t="s">
        <v>506</v>
      </c>
      <c r="G252" s="195"/>
      <c r="H252" s="197" t="s">
        <v>19</v>
      </c>
      <c r="I252" s="199"/>
      <c r="J252" s="195"/>
      <c r="K252" s="195"/>
      <c r="L252" s="200"/>
      <c r="M252" s="201"/>
      <c r="N252" s="202"/>
      <c r="O252" s="202"/>
      <c r="P252" s="202"/>
      <c r="Q252" s="202"/>
      <c r="R252" s="202"/>
      <c r="S252" s="202"/>
      <c r="T252" s="203"/>
      <c r="AT252" s="204" t="s">
        <v>146</v>
      </c>
      <c r="AU252" s="204" t="s">
        <v>83</v>
      </c>
      <c r="AV252" s="13" t="s">
        <v>80</v>
      </c>
      <c r="AW252" s="13" t="s">
        <v>33</v>
      </c>
      <c r="AX252" s="13" t="s">
        <v>72</v>
      </c>
      <c r="AY252" s="204" t="s">
        <v>135</v>
      </c>
    </row>
    <row r="253" spans="2:51" s="14" customFormat="1">
      <c r="B253" s="205"/>
      <c r="C253" s="206"/>
      <c r="D253" s="196" t="s">
        <v>146</v>
      </c>
      <c r="E253" s="207" t="s">
        <v>19</v>
      </c>
      <c r="F253" s="208" t="s">
        <v>507</v>
      </c>
      <c r="G253" s="206"/>
      <c r="H253" s="209">
        <v>0.14799999999999999</v>
      </c>
      <c r="I253" s="210"/>
      <c r="J253" s="206"/>
      <c r="K253" s="206"/>
      <c r="L253" s="211"/>
      <c r="M253" s="212"/>
      <c r="N253" s="213"/>
      <c r="O253" s="213"/>
      <c r="P253" s="213"/>
      <c r="Q253" s="213"/>
      <c r="R253" s="213"/>
      <c r="S253" s="213"/>
      <c r="T253" s="214"/>
      <c r="AT253" s="215" t="s">
        <v>146</v>
      </c>
      <c r="AU253" s="215" t="s">
        <v>83</v>
      </c>
      <c r="AV253" s="14" t="s">
        <v>83</v>
      </c>
      <c r="AW253" s="14" t="s">
        <v>33</v>
      </c>
      <c r="AX253" s="14" t="s">
        <v>72</v>
      </c>
      <c r="AY253" s="215" t="s">
        <v>135</v>
      </c>
    </row>
    <row r="254" spans="2:51" s="13" customFormat="1" ht="30">
      <c r="B254" s="194"/>
      <c r="C254" s="195"/>
      <c r="D254" s="196" t="s">
        <v>146</v>
      </c>
      <c r="E254" s="197" t="s">
        <v>19</v>
      </c>
      <c r="F254" s="198" t="s">
        <v>508</v>
      </c>
      <c r="G254" s="195"/>
      <c r="H254" s="197" t="s">
        <v>19</v>
      </c>
      <c r="I254" s="199"/>
      <c r="J254" s="195"/>
      <c r="K254" s="195"/>
      <c r="L254" s="200"/>
      <c r="M254" s="201"/>
      <c r="N254" s="202"/>
      <c r="O254" s="202"/>
      <c r="P254" s="202"/>
      <c r="Q254" s="202"/>
      <c r="R254" s="202"/>
      <c r="S254" s="202"/>
      <c r="T254" s="203"/>
      <c r="AT254" s="204" t="s">
        <v>146</v>
      </c>
      <c r="AU254" s="204" t="s">
        <v>83</v>
      </c>
      <c r="AV254" s="13" t="s">
        <v>80</v>
      </c>
      <c r="AW254" s="13" t="s">
        <v>33</v>
      </c>
      <c r="AX254" s="13" t="s">
        <v>72</v>
      </c>
      <c r="AY254" s="204" t="s">
        <v>135</v>
      </c>
    </row>
    <row r="255" spans="2:51" s="14" customFormat="1">
      <c r="B255" s="205"/>
      <c r="C255" s="206"/>
      <c r="D255" s="196" t="s">
        <v>146</v>
      </c>
      <c r="E255" s="207" t="s">
        <v>19</v>
      </c>
      <c r="F255" s="208" t="s">
        <v>509</v>
      </c>
      <c r="G255" s="206"/>
      <c r="H255" s="209">
        <v>0.15</v>
      </c>
      <c r="I255" s="210"/>
      <c r="J255" s="206"/>
      <c r="K255" s="206"/>
      <c r="L255" s="211"/>
      <c r="M255" s="212"/>
      <c r="N255" s="213"/>
      <c r="O255" s="213"/>
      <c r="P255" s="213"/>
      <c r="Q255" s="213"/>
      <c r="R255" s="213"/>
      <c r="S255" s="213"/>
      <c r="T255" s="214"/>
      <c r="AT255" s="215" t="s">
        <v>146</v>
      </c>
      <c r="AU255" s="215" t="s">
        <v>83</v>
      </c>
      <c r="AV255" s="14" t="s">
        <v>83</v>
      </c>
      <c r="AW255" s="14" t="s">
        <v>33</v>
      </c>
      <c r="AX255" s="14" t="s">
        <v>72</v>
      </c>
      <c r="AY255" s="215" t="s">
        <v>135</v>
      </c>
    </row>
    <row r="256" spans="2:51" s="13" customFormat="1" ht="30">
      <c r="B256" s="194"/>
      <c r="C256" s="195"/>
      <c r="D256" s="196" t="s">
        <v>146</v>
      </c>
      <c r="E256" s="197" t="s">
        <v>19</v>
      </c>
      <c r="F256" s="198" t="s">
        <v>510</v>
      </c>
      <c r="G256" s="195"/>
      <c r="H256" s="197" t="s">
        <v>19</v>
      </c>
      <c r="I256" s="199"/>
      <c r="J256" s="195"/>
      <c r="K256" s="195"/>
      <c r="L256" s="200"/>
      <c r="M256" s="201"/>
      <c r="N256" s="202"/>
      <c r="O256" s="202"/>
      <c r="P256" s="202"/>
      <c r="Q256" s="202"/>
      <c r="R256" s="202"/>
      <c r="S256" s="202"/>
      <c r="T256" s="203"/>
      <c r="AT256" s="204" t="s">
        <v>146</v>
      </c>
      <c r="AU256" s="204" t="s">
        <v>83</v>
      </c>
      <c r="AV256" s="13" t="s">
        <v>80</v>
      </c>
      <c r="AW256" s="13" t="s">
        <v>33</v>
      </c>
      <c r="AX256" s="13" t="s">
        <v>72</v>
      </c>
      <c r="AY256" s="204" t="s">
        <v>135</v>
      </c>
    </row>
    <row r="257" spans="1:65" s="14" customFormat="1">
      <c r="B257" s="205"/>
      <c r="C257" s="206"/>
      <c r="D257" s="196" t="s">
        <v>146</v>
      </c>
      <c r="E257" s="207" t="s">
        <v>19</v>
      </c>
      <c r="F257" s="208" t="s">
        <v>511</v>
      </c>
      <c r="G257" s="206"/>
      <c r="H257" s="209">
        <v>0.13100000000000001</v>
      </c>
      <c r="I257" s="210"/>
      <c r="J257" s="206"/>
      <c r="K257" s="206"/>
      <c r="L257" s="211"/>
      <c r="M257" s="212"/>
      <c r="N257" s="213"/>
      <c r="O257" s="213"/>
      <c r="P257" s="213"/>
      <c r="Q257" s="213"/>
      <c r="R257" s="213"/>
      <c r="S257" s="213"/>
      <c r="T257" s="214"/>
      <c r="AT257" s="215" t="s">
        <v>146</v>
      </c>
      <c r="AU257" s="215" t="s">
        <v>83</v>
      </c>
      <c r="AV257" s="14" t="s">
        <v>83</v>
      </c>
      <c r="AW257" s="14" t="s">
        <v>33</v>
      </c>
      <c r="AX257" s="14" t="s">
        <v>72</v>
      </c>
      <c r="AY257" s="215" t="s">
        <v>135</v>
      </c>
    </row>
    <row r="258" spans="1:65" s="13" customFormat="1">
      <c r="B258" s="194"/>
      <c r="C258" s="195"/>
      <c r="D258" s="196" t="s">
        <v>146</v>
      </c>
      <c r="E258" s="197" t="s">
        <v>19</v>
      </c>
      <c r="F258" s="198" t="s">
        <v>447</v>
      </c>
      <c r="G258" s="195"/>
      <c r="H258" s="197" t="s">
        <v>19</v>
      </c>
      <c r="I258" s="199"/>
      <c r="J258" s="195"/>
      <c r="K258" s="195"/>
      <c r="L258" s="200"/>
      <c r="M258" s="201"/>
      <c r="N258" s="202"/>
      <c r="O258" s="202"/>
      <c r="P258" s="202"/>
      <c r="Q258" s="202"/>
      <c r="R258" s="202"/>
      <c r="S258" s="202"/>
      <c r="T258" s="203"/>
      <c r="AT258" s="204" t="s">
        <v>146</v>
      </c>
      <c r="AU258" s="204" t="s">
        <v>83</v>
      </c>
      <c r="AV258" s="13" t="s">
        <v>80</v>
      </c>
      <c r="AW258" s="13" t="s">
        <v>33</v>
      </c>
      <c r="AX258" s="13" t="s">
        <v>72</v>
      </c>
      <c r="AY258" s="204" t="s">
        <v>135</v>
      </c>
    </row>
    <row r="259" spans="1:65" s="14" customFormat="1">
      <c r="B259" s="205"/>
      <c r="C259" s="206"/>
      <c r="D259" s="196" t="s">
        <v>146</v>
      </c>
      <c r="E259" s="207" t="s">
        <v>19</v>
      </c>
      <c r="F259" s="208" t="s">
        <v>512</v>
      </c>
      <c r="G259" s="206"/>
      <c r="H259" s="209">
        <v>0.17299999999999999</v>
      </c>
      <c r="I259" s="210"/>
      <c r="J259" s="206"/>
      <c r="K259" s="206"/>
      <c r="L259" s="211"/>
      <c r="M259" s="212"/>
      <c r="N259" s="213"/>
      <c r="O259" s="213"/>
      <c r="P259" s="213"/>
      <c r="Q259" s="213"/>
      <c r="R259" s="213"/>
      <c r="S259" s="213"/>
      <c r="T259" s="214"/>
      <c r="AT259" s="215" t="s">
        <v>146</v>
      </c>
      <c r="AU259" s="215" t="s">
        <v>83</v>
      </c>
      <c r="AV259" s="14" t="s">
        <v>83</v>
      </c>
      <c r="AW259" s="14" t="s">
        <v>33</v>
      </c>
      <c r="AX259" s="14" t="s">
        <v>72</v>
      </c>
      <c r="AY259" s="215" t="s">
        <v>135</v>
      </c>
    </row>
    <row r="260" spans="1:65" s="15" customFormat="1">
      <c r="B260" s="216"/>
      <c r="C260" s="217"/>
      <c r="D260" s="196" t="s">
        <v>146</v>
      </c>
      <c r="E260" s="218" t="s">
        <v>19</v>
      </c>
      <c r="F260" s="219" t="s">
        <v>149</v>
      </c>
      <c r="G260" s="217"/>
      <c r="H260" s="220">
        <v>2.7229999999999999</v>
      </c>
      <c r="I260" s="221"/>
      <c r="J260" s="217"/>
      <c r="K260" s="217"/>
      <c r="L260" s="222"/>
      <c r="M260" s="223"/>
      <c r="N260" s="224"/>
      <c r="O260" s="224"/>
      <c r="P260" s="224"/>
      <c r="Q260" s="224"/>
      <c r="R260" s="224"/>
      <c r="S260" s="224"/>
      <c r="T260" s="225"/>
      <c r="AT260" s="226" t="s">
        <v>146</v>
      </c>
      <c r="AU260" s="226" t="s">
        <v>83</v>
      </c>
      <c r="AV260" s="15" t="s">
        <v>142</v>
      </c>
      <c r="AW260" s="15" t="s">
        <v>33</v>
      </c>
      <c r="AX260" s="15" t="s">
        <v>80</v>
      </c>
      <c r="AY260" s="226" t="s">
        <v>135</v>
      </c>
    </row>
    <row r="261" spans="1:65" s="2" customFormat="1" ht="49" customHeight="1">
      <c r="A261" s="35"/>
      <c r="B261" s="36"/>
      <c r="C261" s="176" t="s">
        <v>324</v>
      </c>
      <c r="D261" s="176" t="s">
        <v>137</v>
      </c>
      <c r="E261" s="177" t="s">
        <v>513</v>
      </c>
      <c r="F261" s="178" t="s">
        <v>514</v>
      </c>
      <c r="G261" s="179" t="s">
        <v>246</v>
      </c>
      <c r="H261" s="180">
        <v>11.64</v>
      </c>
      <c r="I261" s="181"/>
      <c r="J261" s="182">
        <f>ROUND(I261*H261,2)</f>
        <v>0</v>
      </c>
      <c r="K261" s="178" t="s">
        <v>141</v>
      </c>
      <c r="L261" s="40"/>
      <c r="M261" s="183" t="s">
        <v>19</v>
      </c>
      <c r="N261" s="184" t="s">
        <v>43</v>
      </c>
      <c r="O261" s="65"/>
      <c r="P261" s="185">
        <f>O261*H261</f>
        <v>0</v>
      </c>
      <c r="Q261" s="185">
        <v>2.2089999999999999E-2</v>
      </c>
      <c r="R261" s="185">
        <f>Q261*H261</f>
        <v>0.25712760000000001</v>
      </c>
      <c r="S261" s="185">
        <v>0</v>
      </c>
      <c r="T261" s="186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187" t="s">
        <v>142</v>
      </c>
      <c r="AT261" s="187" t="s">
        <v>137</v>
      </c>
      <c r="AU261" s="187" t="s">
        <v>83</v>
      </c>
      <c r="AY261" s="18" t="s">
        <v>135</v>
      </c>
      <c r="BE261" s="188">
        <f>IF(N261="základní",J261,0)</f>
        <v>0</v>
      </c>
      <c r="BF261" s="188">
        <f>IF(N261="snížená",J261,0)</f>
        <v>0</v>
      </c>
      <c r="BG261" s="188">
        <f>IF(N261="zákl. přenesená",J261,0)</f>
        <v>0</v>
      </c>
      <c r="BH261" s="188">
        <f>IF(N261="sníž. přenesená",J261,0)</f>
        <v>0</v>
      </c>
      <c r="BI261" s="188">
        <f>IF(N261="nulová",J261,0)</f>
        <v>0</v>
      </c>
      <c r="BJ261" s="18" t="s">
        <v>80</v>
      </c>
      <c r="BK261" s="188">
        <f>ROUND(I261*H261,2)</f>
        <v>0</v>
      </c>
      <c r="BL261" s="18" t="s">
        <v>142</v>
      </c>
      <c r="BM261" s="187" t="s">
        <v>515</v>
      </c>
    </row>
    <row r="262" spans="1:65" s="2" customFormat="1">
      <c r="A262" s="35"/>
      <c r="B262" s="36"/>
      <c r="C262" s="37"/>
      <c r="D262" s="189" t="s">
        <v>144</v>
      </c>
      <c r="E262" s="37"/>
      <c r="F262" s="190" t="s">
        <v>516</v>
      </c>
      <c r="G262" s="37"/>
      <c r="H262" s="37"/>
      <c r="I262" s="191"/>
      <c r="J262" s="37"/>
      <c r="K262" s="37"/>
      <c r="L262" s="40"/>
      <c r="M262" s="192"/>
      <c r="N262" s="193"/>
      <c r="O262" s="65"/>
      <c r="P262" s="65"/>
      <c r="Q262" s="65"/>
      <c r="R262" s="65"/>
      <c r="S262" s="65"/>
      <c r="T262" s="66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8" t="s">
        <v>144</v>
      </c>
      <c r="AU262" s="18" t="s">
        <v>83</v>
      </c>
    </row>
    <row r="263" spans="1:65" s="13" customFormat="1">
      <c r="B263" s="194"/>
      <c r="C263" s="195"/>
      <c r="D263" s="196" t="s">
        <v>146</v>
      </c>
      <c r="E263" s="197" t="s">
        <v>19</v>
      </c>
      <c r="F263" s="198" t="s">
        <v>517</v>
      </c>
      <c r="G263" s="195"/>
      <c r="H263" s="197" t="s">
        <v>19</v>
      </c>
      <c r="I263" s="199"/>
      <c r="J263" s="195"/>
      <c r="K263" s="195"/>
      <c r="L263" s="200"/>
      <c r="M263" s="201"/>
      <c r="N263" s="202"/>
      <c r="O263" s="202"/>
      <c r="P263" s="202"/>
      <c r="Q263" s="202"/>
      <c r="R263" s="202"/>
      <c r="S263" s="202"/>
      <c r="T263" s="203"/>
      <c r="AT263" s="204" t="s">
        <v>146</v>
      </c>
      <c r="AU263" s="204" t="s">
        <v>83</v>
      </c>
      <c r="AV263" s="13" t="s">
        <v>80</v>
      </c>
      <c r="AW263" s="13" t="s">
        <v>33</v>
      </c>
      <c r="AX263" s="13" t="s">
        <v>72</v>
      </c>
      <c r="AY263" s="204" t="s">
        <v>135</v>
      </c>
    </row>
    <row r="264" spans="1:65" s="14" customFormat="1">
      <c r="B264" s="205"/>
      <c r="C264" s="206"/>
      <c r="D264" s="196" t="s">
        <v>146</v>
      </c>
      <c r="E264" s="207" t="s">
        <v>19</v>
      </c>
      <c r="F264" s="208" t="s">
        <v>518</v>
      </c>
      <c r="G264" s="206"/>
      <c r="H264" s="209">
        <v>2.9</v>
      </c>
      <c r="I264" s="210"/>
      <c r="J264" s="206"/>
      <c r="K264" s="206"/>
      <c r="L264" s="211"/>
      <c r="M264" s="212"/>
      <c r="N264" s="213"/>
      <c r="O264" s="213"/>
      <c r="P264" s="213"/>
      <c r="Q264" s="213"/>
      <c r="R264" s="213"/>
      <c r="S264" s="213"/>
      <c r="T264" s="214"/>
      <c r="AT264" s="215" t="s">
        <v>146</v>
      </c>
      <c r="AU264" s="215" t="s">
        <v>83</v>
      </c>
      <c r="AV264" s="14" t="s">
        <v>83</v>
      </c>
      <c r="AW264" s="14" t="s">
        <v>33</v>
      </c>
      <c r="AX264" s="14" t="s">
        <v>72</v>
      </c>
      <c r="AY264" s="215" t="s">
        <v>135</v>
      </c>
    </row>
    <row r="265" spans="1:65" s="14" customFormat="1">
      <c r="B265" s="205"/>
      <c r="C265" s="206"/>
      <c r="D265" s="196" t="s">
        <v>146</v>
      </c>
      <c r="E265" s="207" t="s">
        <v>19</v>
      </c>
      <c r="F265" s="208" t="s">
        <v>519</v>
      </c>
      <c r="G265" s="206"/>
      <c r="H265" s="209">
        <v>8.74</v>
      </c>
      <c r="I265" s="210"/>
      <c r="J265" s="206"/>
      <c r="K265" s="206"/>
      <c r="L265" s="211"/>
      <c r="M265" s="212"/>
      <c r="N265" s="213"/>
      <c r="O265" s="213"/>
      <c r="P265" s="213"/>
      <c r="Q265" s="213"/>
      <c r="R265" s="213"/>
      <c r="S265" s="213"/>
      <c r="T265" s="214"/>
      <c r="AT265" s="215" t="s">
        <v>146</v>
      </c>
      <c r="AU265" s="215" t="s">
        <v>83</v>
      </c>
      <c r="AV265" s="14" t="s">
        <v>83</v>
      </c>
      <c r="AW265" s="14" t="s">
        <v>33</v>
      </c>
      <c r="AX265" s="14" t="s">
        <v>72</v>
      </c>
      <c r="AY265" s="215" t="s">
        <v>135</v>
      </c>
    </row>
    <row r="266" spans="1:65" s="15" customFormat="1">
      <c r="B266" s="216"/>
      <c r="C266" s="217"/>
      <c r="D266" s="196" t="s">
        <v>146</v>
      </c>
      <c r="E266" s="218" t="s">
        <v>19</v>
      </c>
      <c r="F266" s="219" t="s">
        <v>149</v>
      </c>
      <c r="G266" s="217"/>
      <c r="H266" s="220">
        <v>11.64</v>
      </c>
      <c r="I266" s="221"/>
      <c r="J266" s="217"/>
      <c r="K266" s="217"/>
      <c r="L266" s="222"/>
      <c r="M266" s="223"/>
      <c r="N266" s="224"/>
      <c r="O266" s="224"/>
      <c r="P266" s="224"/>
      <c r="Q266" s="224"/>
      <c r="R266" s="224"/>
      <c r="S266" s="224"/>
      <c r="T266" s="225"/>
      <c r="AT266" s="226" t="s">
        <v>146</v>
      </c>
      <c r="AU266" s="226" t="s">
        <v>83</v>
      </c>
      <c r="AV266" s="15" t="s">
        <v>142</v>
      </c>
      <c r="AW266" s="15" t="s">
        <v>33</v>
      </c>
      <c r="AX266" s="15" t="s">
        <v>80</v>
      </c>
      <c r="AY266" s="226" t="s">
        <v>135</v>
      </c>
    </row>
    <row r="267" spans="1:65" s="12" customFormat="1" ht="22.75" customHeight="1">
      <c r="B267" s="160"/>
      <c r="C267" s="161"/>
      <c r="D267" s="162" t="s">
        <v>71</v>
      </c>
      <c r="E267" s="174" t="s">
        <v>142</v>
      </c>
      <c r="F267" s="174" t="s">
        <v>317</v>
      </c>
      <c r="G267" s="161"/>
      <c r="H267" s="161"/>
      <c r="I267" s="164"/>
      <c r="J267" s="175">
        <f>BK267</f>
        <v>0</v>
      </c>
      <c r="K267" s="161"/>
      <c r="L267" s="166"/>
      <c r="M267" s="167"/>
      <c r="N267" s="168"/>
      <c r="O267" s="168"/>
      <c r="P267" s="169">
        <f>SUM(P268:P275)</f>
        <v>0</v>
      </c>
      <c r="Q267" s="168"/>
      <c r="R267" s="169">
        <f>SUM(R268:R275)</f>
        <v>82.419263999999984</v>
      </c>
      <c r="S267" s="168"/>
      <c r="T267" s="170">
        <f>SUM(T268:T275)</f>
        <v>0</v>
      </c>
      <c r="AR267" s="171" t="s">
        <v>80</v>
      </c>
      <c r="AT267" s="172" t="s">
        <v>71</v>
      </c>
      <c r="AU267" s="172" t="s">
        <v>80</v>
      </c>
      <c r="AY267" s="171" t="s">
        <v>135</v>
      </c>
      <c r="BK267" s="173">
        <f>SUM(BK268:BK275)</f>
        <v>0</v>
      </c>
    </row>
    <row r="268" spans="1:65" s="2" customFormat="1" ht="55.5" customHeight="1">
      <c r="A268" s="35"/>
      <c r="B268" s="36"/>
      <c r="C268" s="176" t="s">
        <v>331</v>
      </c>
      <c r="D268" s="176" t="s">
        <v>137</v>
      </c>
      <c r="E268" s="177" t="s">
        <v>520</v>
      </c>
      <c r="F268" s="178" t="s">
        <v>521</v>
      </c>
      <c r="G268" s="179" t="s">
        <v>140</v>
      </c>
      <c r="H268" s="180">
        <v>177.2</v>
      </c>
      <c r="I268" s="181"/>
      <c r="J268" s="182">
        <f>ROUND(I268*H268,2)</f>
        <v>0</v>
      </c>
      <c r="K268" s="178" t="s">
        <v>141</v>
      </c>
      <c r="L268" s="40"/>
      <c r="M268" s="183" t="s">
        <v>19</v>
      </c>
      <c r="N268" s="184" t="s">
        <v>43</v>
      </c>
      <c r="O268" s="65"/>
      <c r="P268" s="185">
        <f>O268*H268</f>
        <v>0</v>
      </c>
      <c r="Q268" s="185">
        <v>0.46511999999999998</v>
      </c>
      <c r="R268" s="185">
        <f>Q268*H268</f>
        <v>82.419263999999984</v>
      </c>
      <c r="S268" s="185">
        <v>0</v>
      </c>
      <c r="T268" s="186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187" t="s">
        <v>142</v>
      </c>
      <c r="AT268" s="187" t="s">
        <v>137</v>
      </c>
      <c r="AU268" s="187" t="s">
        <v>83</v>
      </c>
      <c r="AY268" s="18" t="s">
        <v>135</v>
      </c>
      <c r="BE268" s="188">
        <f>IF(N268="základní",J268,0)</f>
        <v>0</v>
      </c>
      <c r="BF268" s="188">
        <f>IF(N268="snížená",J268,0)</f>
        <v>0</v>
      </c>
      <c r="BG268" s="188">
        <f>IF(N268="zákl. přenesená",J268,0)</f>
        <v>0</v>
      </c>
      <c r="BH268" s="188">
        <f>IF(N268="sníž. přenesená",J268,0)</f>
        <v>0</v>
      </c>
      <c r="BI268" s="188">
        <f>IF(N268="nulová",J268,0)</f>
        <v>0</v>
      </c>
      <c r="BJ268" s="18" t="s">
        <v>80</v>
      </c>
      <c r="BK268" s="188">
        <f>ROUND(I268*H268,2)</f>
        <v>0</v>
      </c>
      <c r="BL268" s="18" t="s">
        <v>142</v>
      </c>
      <c r="BM268" s="187" t="s">
        <v>522</v>
      </c>
    </row>
    <row r="269" spans="1:65" s="2" customFormat="1">
      <c r="A269" s="35"/>
      <c r="B269" s="36"/>
      <c r="C269" s="37"/>
      <c r="D269" s="189" t="s">
        <v>144</v>
      </c>
      <c r="E269" s="37"/>
      <c r="F269" s="190" t="s">
        <v>523</v>
      </c>
      <c r="G269" s="37"/>
      <c r="H269" s="37"/>
      <c r="I269" s="191"/>
      <c r="J269" s="37"/>
      <c r="K269" s="37"/>
      <c r="L269" s="40"/>
      <c r="M269" s="192"/>
      <c r="N269" s="193"/>
      <c r="O269" s="65"/>
      <c r="P269" s="65"/>
      <c r="Q269" s="65"/>
      <c r="R269" s="65"/>
      <c r="S269" s="65"/>
      <c r="T269" s="66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8" t="s">
        <v>144</v>
      </c>
      <c r="AU269" s="18" t="s">
        <v>83</v>
      </c>
    </row>
    <row r="270" spans="1:65" s="13" customFormat="1" ht="20">
      <c r="B270" s="194"/>
      <c r="C270" s="195"/>
      <c r="D270" s="196" t="s">
        <v>146</v>
      </c>
      <c r="E270" s="197" t="s">
        <v>19</v>
      </c>
      <c r="F270" s="198" t="s">
        <v>524</v>
      </c>
      <c r="G270" s="195"/>
      <c r="H270" s="197" t="s">
        <v>19</v>
      </c>
      <c r="I270" s="199"/>
      <c r="J270" s="195"/>
      <c r="K270" s="195"/>
      <c r="L270" s="200"/>
      <c r="M270" s="201"/>
      <c r="N270" s="202"/>
      <c r="O270" s="202"/>
      <c r="P270" s="202"/>
      <c r="Q270" s="202"/>
      <c r="R270" s="202"/>
      <c r="S270" s="202"/>
      <c r="T270" s="203"/>
      <c r="AT270" s="204" t="s">
        <v>146</v>
      </c>
      <c r="AU270" s="204" t="s">
        <v>83</v>
      </c>
      <c r="AV270" s="13" t="s">
        <v>80</v>
      </c>
      <c r="AW270" s="13" t="s">
        <v>33</v>
      </c>
      <c r="AX270" s="13" t="s">
        <v>72</v>
      </c>
      <c r="AY270" s="204" t="s">
        <v>135</v>
      </c>
    </row>
    <row r="271" spans="1:65" s="14" customFormat="1">
      <c r="B271" s="205"/>
      <c r="C271" s="206"/>
      <c r="D271" s="196" t="s">
        <v>146</v>
      </c>
      <c r="E271" s="207" t="s">
        <v>19</v>
      </c>
      <c r="F271" s="208" t="s">
        <v>525</v>
      </c>
      <c r="G271" s="206"/>
      <c r="H271" s="209">
        <v>43</v>
      </c>
      <c r="I271" s="210"/>
      <c r="J271" s="206"/>
      <c r="K271" s="206"/>
      <c r="L271" s="211"/>
      <c r="M271" s="212"/>
      <c r="N271" s="213"/>
      <c r="O271" s="213"/>
      <c r="P271" s="213"/>
      <c r="Q271" s="213"/>
      <c r="R271" s="213"/>
      <c r="S271" s="213"/>
      <c r="T271" s="214"/>
      <c r="AT271" s="215" t="s">
        <v>146</v>
      </c>
      <c r="AU271" s="215" t="s">
        <v>83</v>
      </c>
      <c r="AV271" s="14" t="s">
        <v>83</v>
      </c>
      <c r="AW271" s="14" t="s">
        <v>33</v>
      </c>
      <c r="AX271" s="14" t="s">
        <v>72</v>
      </c>
      <c r="AY271" s="215" t="s">
        <v>135</v>
      </c>
    </row>
    <row r="272" spans="1:65" s="14" customFormat="1">
      <c r="B272" s="205"/>
      <c r="C272" s="206"/>
      <c r="D272" s="196" t="s">
        <v>146</v>
      </c>
      <c r="E272" s="207" t="s">
        <v>19</v>
      </c>
      <c r="F272" s="208" t="s">
        <v>526</v>
      </c>
      <c r="G272" s="206"/>
      <c r="H272" s="209">
        <v>52</v>
      </c>
      <c r="I272" s="210"/>
      <c r="J272" s="206"/>
      <c r="K272" s="206"/>
      <c r="L272" s="211"/>
      <c r="M272" s="212"/>
      <c r="N272" s="213"/>
      <c r="O272" s="213"/>
      <c r="P272" s="213"/>
      <c r="Q272" s="213"/>
      <c r="R272" s="213"/>
      <c r="S272" s="213"/>
      <c r="T272" s="214"/>
      <c r="AT272" s="215" t="s">
        <v>146</v>
      </c>
      <c r="AU272" s="215" t="s">
        <v>83</v>
      </c>
      <c r="AV272" s="14" t="s">
        <v>83</v>
      </c>
      <c r="AW272" s="14" t="s">
        <v>33</v>
      </c>
      <c r="AX272" s="14" t="s">
        <v>72</v>
      </c>
      <c r="AY272" s="215" t="s">
        <v>135</v>
      </c>
    </row>
    <row r="273" spans="1:65" s="13" customFormat="1" ht="20">
      <c r="B273" s="194"/>
      <c r="C273" s="195"/>
      <c r="D273" s="196" t="s">
        <v>146</v>
      </c>
      <c r="E273" s="197" t="s">
        <v>19</v>
      </c>
      <c r="F273" s="198" t="s">
        <v>527</v>
      </c>
      <c r="G273" s="195"/>
      <c r="H273" s="197" t="s">
        <v>19</v>
      </c>
      <c r="I273" s="199"/>
      <c r="J273" s="195"/>
      <c r="K273" s="195"/>
      <c r="L273" s="200"/>
      <c r="M273" s="201"/>
      <c r="N273" s="202"/>
      <c r="O273" s="202"/>
      <c r="P273" s="202"/>
      <c r="Q273" s="202"/>
      <c r="R273" s="202"/>
      <c r="S273" s="202"/>
      <c r="T273" s="203"/>
      <c r="AT273" s="204" t="s">
        <v>146</v>
      </c>
      <c r="AU273" s="204" t="s">
        <v>83</v>
      </c>
      <c r="AV273" s="13" t="s">
        <v>80</v>
      </c>
      <c r="AW273" s="13" t="s">
        <v>33</v>
      </c>
      <c r="AX273" s="13" t="s">
        <v>72</v>
      </c>
      <c r="AY273" s="204" t="s">
        <v>135</v>
      </c>
    </row>
    <row r="274" spans="1:65" s="14" customFormat="1">
      <c r="B274" s="205"/>
      <c r="C274" s="206"/>
      <c r="D274" s="196" t="s">
        <v>146</v>
      </c>
      <c r="E274" s="207" t="s">
        <v>19</v>
      </c>
      <c r="F274" s="208" t="s">
        <v>528</v>
      </c>
      <c r="G274" s="206"/>
      <c r="H274" s="209">
        <v>82.2</v>
      </c>
      <c r="I274" s="210"/>
      <c r="J274" s="206"/>
      <c r="K274" s="206"/>
      <c r="L274" s="211"/>
      <c r="M274" s="212"/>
      <c r="N274" s="213"/>
      <c r="O274" s="213"/>
      <c r="P274" s="213"/>
      <c r="Q274" s="213"/>
      <c r="R274" s="213"/>
      <c r="S274" s="213"/>
      <c r="T274" s="214"/>
      <c r="AT274" s="215" t="s">
        <v>146</v>
      </c>
      <c r="AU274" s="215" t="s">
        <v>83</v>
      </c>
      <c r="AV274" s="14" t="s">
        <v>83</v>
      </c>
      <c r="AW274" s="14" t="s">
        <v>33</v>
      </c>
      <c r="AX274" s="14" t="s">
        <v>72</v>
      </c>
      <c r="AY274" s="215" t="s">
        <v>135</v>
      </c>
    </row>
    <row r="275" spans="1:65" s="15" customFormat="1">
      <c r="B275" s="216"/>
      <c r="C275" s="217"/>
      <c r="D275" s="196" t="s">
        <v>146</v>
      </c>
      <c r="E275" s="218" t="s">
        <v>19</v>
      </c>
      <c r="F275" s="219" t="s">
        <v>149</v>
      </c>
      <c r="G275" s="217"/>
      <c r="H275" s="220">
        <v>177.2</v>
      </c>
      <c r="I275" s="221"/>
      <c r="J275" s="217"/>
      <c r="K275" s="217"/>
      <c r="L275" s="222"/>
      <c r="M275" s="223"/>
      <c r="N275" s="224"/>
      <c r="O275" s="224"/>
      <c r="P275" s="224"/>
      <c r="Q275" s="224"/>
      <c r="R275" s="224"/>
      <c r="S275" s="224"/>
      <c r="T275" s="225"/>
      <c r="AT275" s="226" t="s">
        <v>146</v>
      </c>
      <c r="AU275" s="226" t="s">
        <v>83</v>
      </c>
      <c r="AV275" s="15" t="s">
        <v>142</v>
      </c>
      <c r="AW275" s="15" t="s">
        <v>33</v>
      </c>
      <c r="AX275" s="15" t="s">
        <v>80</v>
      </c>
      <c r="AY275" s="226" t="s">
        <v>135</v>
      </c>
    </row>
    <row r="276" spans="1:65" s="12" customFormat="1" ht="22.75" customHeight="1">
      <c r="B276" s="160"/>
      <c r="C276" s="161"/>
      <c r="D276" s="162" t="s">
        <v>71</v>
      </c>
      <c r="E276" s="174" t="s">
        <v>196</v>
      </c>
      <c r="F276" s="174" t="s">
        <v>529</v>
      </c>
      <c r="G276" s="161"/>
      <c r="H276" s="161"/>
      <c r="I276" s="164"/>
      <c r="J276" s="175">
        <f>BK276</f>
        <v>0</v>
      </c>
      <c r="K276" s="161"/>
      <c r="L276" s="166"/>
      <c r="M276" s="167"/>
      <c r="N276" s="168"/>
      <c r="O276" s="168"/>
      <c r="P276" s="169">
        <f>SUM(P277:P281)</f>
        <v>0</v>
      </c>
      <c r="Q276" s="168"/>
      <c r="R276" s="169">
        <f>SUM(R277:R281)</f>
        <v>3.2160000000000001E-2</v>
      </c>
      <c r="S276" s="168"/>
      <c r="T276" s="170">
        <f>SUM(T277:T281)</f>
        <v>0</v>
      </c>
      <c r="AR276" s="171" t="s">
        <v>80</v>
      </c>
      <c r="AT276" s="172" t="s">
        <v>71</v>
      </c>
      <c r="AU276" s="172" t="s">
        <v>80</v>
      </c>
      <c r="AY276" s="171" t="s">
        <v>135</v>
      </c>
      <c r="BK276" s="173">
        <f>SUM(BK277:BK281)</f>
        <v>0</v>
      </c>
    </row>
    <row r="277" spans="1:65" s="2" customFormat="1" ht="24.15" customHeight="1">
      <c r="A277" s="35"/>
      <c r="B277" s="36"/>
      <c r="C277" s="176" t="s">
        <v>338</v>
      </c>
      <c r="D277" s="176" t="s">
        <v>137</v>
      </c>
      <c r="E277" s="177" t="s">
        <v>530</v>
      </c>
      <c r="F277" s="178" t="s">
        <v>531</v>
      </c>
      <c r="G277" s="179" t="s">
        <v>370</v>
      </c>
      <c r="H277" s="180">
        <v>1</v>
      </c>
      <c r="I277" s="181"/>
      <c r="J277" s="182">
        <f>ROUND(I277*H277,2)</f>
        <v>0</v>
      </c>
      <c r="K277" s="178" t="s">
        <v>532</v>
      </c>
      <c r="L277" s="40"/>
      <c r="M277" s="183" t="s">
        <v>19</v>
      </c>
      <c r="N277" s="184" t="s">
        <v>43</v>
      </c>
      <c r="O277" s="65"/>
      <c r="P277" s="185">
        <f>O277*H277</f>
        <v>0</v>
      </c>
      <c r="Q277" s="185">
        <v>5.1200000000000004E-3</v>
      </c>
      <c r="R277" s="185">
        <f>Q277*H277</f>
        <v>5.1200000000000004E-3</v>
      </c>
      <c r="S277" s="185">
        <v>0</v>
      </c>
      <c r="T277" s="186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187" t="s">
        <v>142</v>
      </c>
      <c r="AT277" s="187" t="s">
        <v>137</v>
      </c>
      <c r="AU277" s="187" t="s">
        <v>83</v>
      </c>
      <c r="AY277" s="18" t="s">
        <v>135</v>
      </c>
      <c r="BE277" s="188">
        <f>IF(N277="základní",J277,0)</f>
        <v>0</v>
      </c>
      <c r="BF277" s="188">
        <f>IF(N277="snížená",J277,0)</f>
        <v>0</v>
      </c>
      <c r="BG277" s="188">
        <f>IF(N277="zákl. přenesená",J277,0)</f>
        <v>0</v>
      </c>
      <c r="BH277" s="188">
        <f>IF(N277="sníž. přenesená",J277,0)</f>
        <v>0</v>
      </c>
      <c r="BI277" s="188">
        <f>IF(N277="nulová",J277,0)</f>
        <v>0</v>
      </c>
      <c r="BJ277" s="18" t="s">
        <v>80</v>
      </c>
      <c r="BK277" s="188">
        <f>ROUND(I277*H277,2)</f>
        <v>0</v>
      </c>
      <c r="BL277" s="18" t="s">
        <v>142</v>
      </c>
      <c r="BM277" s="187" t="s">
        <v>533</v>
      </c>
    </row>
    <row r="278" spans="1:65" s="13" customFormat="1">
      <c r="B278" s="194"/>
      <c r="C278" s="195"/>
      <c r="D278" s="196" t="s">
        <v>146</v>
      </c>
      <c r="E278" s="197" t="s">
        <v>19</v>
      </c>
      <c r="F278" s="198" t="s">
        <v>534</v>
      </c>
      <c r="G278" s="195"/>
      <c r="H278" s="197" t="s">
        <v>19</v>
      </c>
      <c r="I278" s="199"/>
      <c r="J278" s="195"/>
      <c r="K278" s="195"/>
      <c r="L278" s="200"/>
      <c r="M278" s="201"/>
      <c r="N278" s="202"/>
      <c r="O278" s="202"/>
      <c r="P278" s="202"/>
      <c r="Q278" s="202"/>
      <c r="R278" s="202"/>
      <c r="S278" s="202"/>
      <c r="T278" s="203"/>
      <c r="AT278" s="204" t="s">
        <v>146</v>
      </c>
      <c r="AU278" s="204" t="s">
        <v>83</v>
      </c>
      <c r="AV278" s="13" t="s">
        <v>80</v>
      </c>
      <c r="AW278" s="13" t="s">
        <v>33</v>
      </c>
      <c r="AX278" s="13" t="s">
        <v>72</v>
      </c>
      <c r="AY278" s="204" t="s">
        <v>135</v>
      </c>
    </row>
    <row r="279" spans="1:65" s="14" customFormat="1">
      <c r="B279" s="205"/>
      <c r="C279" s="206"/>
      <c r="D279" s="196" t="s">
        <v>146</v>
      </c>
      <c r="E279" s="207" t="s">
        <v>19</v>
      </c>
      <c r="F279" s="208" t="s">
        <v>535</v>
      </c>
      <c r="G279" s="206"/>
      <c r="H279" s="209">
        <v>1</v>
      </c>
      <c r="I279" s="210"/>
      <c r="J279" s="206"/>
      <c r="K279" s="206"/>
      <c r="L279" s="211"/>
      <c r="M279" s="212"/>
      <c r="N279" s="213"/>
      <c r="O279" s="213"/>
      <c r="P279" s="213"/>
      <c r="Q279" s="213"/>
      <c r="R279" s="213"/>
      <c r="S279" s="213"/>
      <c r="T279" s="214"/>
      <c r="AT279" s="215" t="s">
        <v>146</v>
      </c>
      <c r="AU279" s="215" t="s">
        <v>83</v>
      </c>
      <c r="AV279" s="14" t="s">
        <v>83</v>
      </c>
      <c r="AW279" s="14" t="s">
        <v>33</v>
      </c>
      <c r="AX279" s="14" t="s">
        <v>72</v>
      </c>
      <c r="AY279" s="215" t="s">
        <v>135</v>
      </c>
    </row>
    <row r="280" spans="1:65" s="15" customFormat="1">
      <c r="B280" s="216"/>
      <c r="C280" s="217"/>
      <c r="D280" s="196" t="s">
        <v>146</v>
      </c>
      <c r="E280" s="218" t="s">
        <v>19</v>
      </c>
      <c r="F280" s="219" t="s">
        <v>149</v>
      </c>
      <c r="G280" s="217"/>
      <c r="H280" s="220">
        <v>1</v>
      </c>
      <c r="I280" s="221"/>
      <c r="J280" s="217"/>
      <c r="K280" s="217"/>
      <c r="L280" s="222"/>
      <c r="M280" s="223"/>
      <c r="N280" s="224"/>
      <c r="O280" s="224"/>
      <c r="P280" s="224"/>
      <c r="Q280" s="224"/>
      <c r="R280" s="224"/>
      <c r="S280" s="224"/>
      <c r="T280" s="225"/>
      <c r="AT280" s="226" t="s">
        <v>146</v>
      </c>
      <c r="AU280" s="226" t="s">
        <v>83</v>
      </c>
      <c r="AV280" s="15" t="s">
        <v>142</v>
      </c>
      <c r="AW280" s="15" t="s">
        <v>33</v>
      </c>
      <c r="AX280" s="15" t="s">
        <v>80</v>
      </c>
      <c r="AY280" s="226" t="s">
        <v>135</v>
      </c>
    </row>
    <row r="281" spans="1:65" s="2" customFormat="1" ht="44.25" customHeight="1">
      <c r="A281" s="35"/>
      <c r="B281" s="36"/>
      <c r="C281" s="176" t="s">
        <v>345</v>
      </c>
      <c r="D281" s="176" t="s">
        <v>137</v>
      </c>
      <c r="E281" s="177" t="s">
        <v>536</v>
      </c>
      <c r="F281" s="178" t="s">
        <v>537</v>
      </c>
      <c r="G281" s="179" t="s">
        <v>370</v>
      </c>
      <c r="H281" s="180">
        <v>1</v>
      </c>
      <c r="I281" s="181"/>
      <c r="J281" s="182">
        <f>ROUND(I281*H281,2)</f>
        <v>0</v>
      </c>
      <c r="K281" s="178" t="s">
        <v>532</v>
      </c>
      <c r="L281" s="40"/>
      <c r="M281" s="183" t="s">
        <v>19</v>
      </c>
      <c r="N281" s="184" t="s">
        <v>43</v>
      </c>
      <c r="O281" s="65"/>
      <c r="P281" s="185">
        <f>O281*H281</f>
        <v>0</v>
      </c>
      <c r="Q281" s="185">
        <v>2.7040000000000002E-2</v>
      </c>
      <c r="R281" s="185">
        <f>Q281*H281</f>
        <v>2.7040000000000002E-2</v>
      </c>
      <c r="S281" s="185">
        <v>0</v>
      </c>
      <c r="T281" s="186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187" t="s">
        <v>142</v>
      </c>
      <c r="AT281" s="187" t="s">
        <v>137</v>
      </c>
      <c r="AU281" s="187" t="s">
        <v>83</v>
      </c>
      <c r="AY281" s="18" t="s">
        <v>135</v>
      </c>
      <c r="BE281" s="188">
        <f>IF(N281="základní",J281,0)</f>
        <v>0</v>
      </c>
      <c r="BF281" s="188">
        <f>IF(N281="snížená",J281,0)</f>
        <v>0</v>
      </c>
      <c r="BG281" s="188">
        <f>IF(N281="zákl. přenesená",J281,0)</f>
        <v>0</v>
      </c>
      <c r="BH281" s="188">
        <f>IF(N281="sníž. přenesená",J281,0)</f>
        <v>0</v>
      </c>
      <c r="BI281" s="188">
        <f>IF(N281="nulová",J281,0)</f>
        <v>0</v>
      </c>
      <c r="BJ281" s="18" t="s">
        <v>80</v>
      </c>
      <c r="BK281" s="188">
        <f>ROUND(I281*H281,2)</f>
        <v>0</v>
      </c>
      <c r="BL281" s="18" t="s">
        <v>142</v>
      </c>
      <c r="BM281" s="187" t="s">
        <v>538</v>
      </c>
    </row>
    <row r="282" spans="1:65" s="12" customFormat="1" ht="22.75" customHeight="1">
      <c r="B282" s="160"/>
      <c r="C282" s="161"/>
      <c r="D282" s="162" t="s">
        <v>71</v>
      </c>
      <c r="E282" s="174" t="s">
        <v>231</v>
      </c>
      <c r="F282" s="174" t="s">
        <v>232</v>
      </c>
      <c r="G282" s="161"/>
      <c r="H282" s="161"/>
      <c r="I282" s="164"/>
      <c r="J282" s="175">
        <f>BK282</f>
        <v>0</v>
      </c>
      <c r="K282" s="161"/>
      <c r="L282" s="166"/>
      <c r="M282" s="167"/>
      <c r="N282" s="168"/>
      <c r="O282" s="168"/>
      <c r="P282" s="169">
        <f>SUM(P283:P284)</f>
        <v>0</v>
      </c>
      <c r="Q282" s="168"/>
      <c r="R282" s="169">
        <f>SUM(R283:R284)</f>
        <v>0</v>
      </c>
      <c r="S282" s="168"/>
      <c r="T282" s="170">
        <f>SUM(T283:T284)</f>
        <v>0</v>
      </c>
      <c r="AR282" s="171" t="s">
        <v>80</v>
      </c>
      <c r="AT282" s="172" t="s">
        <v>71</v>
      </c>
      <c r="AU282" s="172" t="s">
        <v>80</v>
      </c>
      <c r="AY282" s="171" t="s">
        <v>135</v>
      </c>
      <c r="BK282" s="173">
        <f>SUM(BK283:BK284)</f>
        <v>0</v>
      </c>
    </row>
    <row r="283" spans="1:65" s="2" customFormat="1" ht="21.75" customHeight="1">
      <c r="A283" s="35"/>
      <c r="B283" s="36"/>
      <c r="C283" s="176" t="s">
        <v>353</v>
      </c>
      <c r="D283" s="176" t="s">
        <v>137</v>
      </c>
      <c r="E283" s="177" t="s">
        <v>234</v>
      </c>
      <c r="F283" s="178" t="s">
        <v>235</v>
      </c>
      <c r="G283" s="179" t="s">
        <v>236</v>
      </c>
      <c r="H283" s="180">
        <v>417.57100000000003</v>
      </c>
      <c r="I283" s="181"/>
      <c r="J283" s="182">
        <f>ROUND(I283*H283,2)</f>
        <v>0</v>
      </c>
      <c r="K283" s="178" t="s">
        <v>141</v>
      </c>
      <c r="L283" s="40"/>
      <c r="M283" s="183" t="s">
        <v>19</v>
      </c>
      <c r="N283" s="184" t="s">
        <v>43</v>
      </c>
      <c r="O283" s="65"/>
      <c r="P283" s="185">
        <f>O283*H283</f>
        <v>0</v>
      </c>
      <c r="Q283" s="185">
        <v>0</v>
      </c>
      <c r="R283" s="185">
        <f>Q283*H283</f>
        <v>0</v>
      </c>
      <c r="S283" s="185">
        <v>0</v>
      </c>
      <c r="T283" s="186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187" t="s">
        <v>142</v>
      </c>
      <c r="AT283" s="187" t="s">
        <v>137</v>
      </c>
      <c r="AU283" s="187" t="s">
        <v>83</v>
      </c>
      <c r="AY283" s="18" t="s">
        <v>135</v>
      </c>
      <c r="BE283" s="188">
        <f>IF(N283="základní",J283,0)</f>
        <v>0</v>
      </c>
      <c r="BF283" s="188">
        <f>IF(N283="snížená",J283,0)</f>
        <v>0</v>
      </c>
      <c r="BG283" s="188">
        <f>IF(N283="zákl. přenesená",J283,0)</f>
        <v>0</v>
      </c>
      <c r="BH283" s="188">
        <f>IF(N283="sníž. přenesená",J283,0)</f>
        <v>0</v>
      </c>
      <c r="BI283" s="188">
        <f>IF(N283="nulová",J283,0)</f>
        <v>0</v>
      </c>
      <c r="BJ283" s="18" t="s">
        <v>80</v>
      </c>
      <c r="BK283" s="188">
        <f>ROUND(I283*H283,2)</f>
        <v>0</v>
      </c>
      <c r="BL283" s="18" t="s">
        <v>142</v>
      </c>
      <c r="BM283" s="187" t="s">
        <v>539</v>
      </c>
    </row>
    <row r="284" spans="1:65" s="2" customFormat="1">
      <c r="A284" s="35"/>
      <c r="B284" s="36"/>
      <c r="C284" s="37"/>
      <c r="D284" s="189" t="s">
        <v>144</v>
      </c>
      <c r="E284" s="37"/>
      <c r="F284" s="190" t="s">
        <v>238</v>
      </c>
      <c r="G284" s="37"/>
      <c r="H284" s="37"/>
      <c r="I284" s="191"/>
      <c r="J284" s="37"/>
      <c r="K284" s="37"/>
      <c r="L284" s="40"/>
      <c r="M284" s="237"/>
      <c r="N284" s="238"/>
      <c r="O284" s="239"/>
      <c r="P284" s="239"/>
      <c r="Q284" s="239"/>
      <c r="R284" s="239"/>
      <c r="S284" s="239"/>
      <c r="T284" s="240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T284" s="18" t="s">
        <v>144</v>
      </c>
      <c r="AU284" s="18" t="s">
        <v>83</v>
      </c>
    </row>
    <row r="285" spans="1:65" s="2" customFormat="1" ht="7" customHeight="1">
      <c r="A285" s="35"/>
      <c r="B285" s="48"/>
      <c r="C285" s="49"/>
      <c r="D285" s="49"/>
      <c r="E285" s="49"/>
      <c r="F285" s="49"/>
      <c r="G285" s="49"/>
      <c r="H285" s="49"/>
      <c r="I285" s="49"/>
      <c r="J285" s="49"/>
      <c r="K285" s="49"/>
      <c r="L285" s="40"/>
      <c r="M285" s="35"/>
      <c r="O285" s="35"/>
      <c r="P285" s="35"/>
      <c r="Q285" s="35"/>
      <c r="R285" s="35"/>
      <c r="S285" s="35"/>
      <c r="T285" s="35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</row>
  </sheetData>
  <sheetProtection algorithmName="SHA-512" hashValue="SyXMiwP0c2fM23W9TBlLjdulCW1qpg1SCXRVRMTjeMwdgyvvBrGsVOwmjCo8aOQsyvchCCzHzIUK/PumOiOWTw==" saltValue="oqprgpYflaHgLX2wwcE0tT1hPVvckEYBzbBwigvxnD81eXFUO17RM/0iuT3LS4SH8F7+0374rtDndPJPclH8mA==" spinCount="100000" sheet="1" objects="1" scenarios="1" formatColumns="0" formatRows="0" autoFilter="0"/>
  <autoFilter ref="C85:K284" xr:uid="{00000000-0009-0000-0000-000003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0" r:id="rId1" xr:uid="{00000000-0004-0000-0300-000000000000}"/>
    <hyperlink ref="F95" r:id="rId2" xr:uid="{00000000-0004-0000-0300-000001000000}"/>
    <hyperlink ref="F102" r:id="rId3" xr:uid="{00000000-0004-0000-0300-000002000000}"/>
    <hyperlink ref="F107" r:id="rId4" xr:uid="{00000000-0004-0000-0300-000003000000}"/>
    <hyperlink ref="F112" r:id="rId5" xr:uid="{00000000-0004-0000-0300-000004000000}"/>
    <hyperlink ref="F117" r:id="rId6" xr:uid="{00000000-0004-0000-0300-000005000000}"/>
    <hyperlink ref="F122" r:id="rId7" xr:uid="{00000000-0004-0000-0300-000006000000}"/>
    <hyperlink ref="F130" r:id="rId8" xr:uid="{00000000-0004-0000-0300-000007000000}"/>
    <hyperlink ref="F138" r:id="rId9" xr:uid="{00000000-0004-0000-0300-000008000000}"/>
    <hyperlink ref="F150" r:id="rId10" xr:uid="{00000000-0004-0000-0300-000009000000}"/>
    <hyperlink ref="F172" r:id="rId11" xr:uid="{00000000-0004-0000-0300-00000A000000}"/>
    <hyperlink ref="F196" r:id="rId12" xr:uid="{00000000-0004-0000-0300-00000B000000}"/>
    <hyperlink ref="F205" r:id="rId13" xr:uid="{00000000-0004-0000-0300-00000C000000}"/>
    <hyperlink ref="F229" r:id="rId14" xr:uid="{00000000-0004-0000-0300-00000D000000}"/>
    <hyperlink ref="F238" r:id="rId15" xr:uid="{00000000-0004-0000-0300-00000E000000}"/>
    <hyperlink ref="F262" r:id="rId16" xr:uid="{00000000-0004-0000-0300-00000F000000}"/>
    <hyperlink ref="F269" r:id="rId17" xr:uid="{00000000-0004-0000-0300-000010000000}"/>
    <hyperlink ref="F284" r:id="rId18" xr:uid="{00000000-0004-0000-0300-00001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9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227"/>
  <sheetViews>
    <sheetView showGridLines="0" topLeftCell="A101" workbookViewId="0"/>
  </sheetViews>
  <sheetFormatPr defaultRowHeight="10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26"/>
      <c r="M2" s="326"/>
      <c r="N2" s="326"/>
      <c r="O2" s="326"/>
      <c r="P2" s="326"/>
      <c r="Q2" s="326"/>
      <c r="R2" s="326"/>
      <c r="S2" s="326"/>
      <c r="T2" s="326"/>
      <c r="U2" s="326"/>
      <c r="V2" s="326"/>
      <c r="AT2" s="18" t="s">
        <v>92</v>
      </c>
    </row>
    <row r="3" spans="1:46" s="1" customFormat="1" ht="7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83</v>
      </c>
    </row>
    <row r="4" spans="1:46" s="1" customFormat="1" ht="25" customHeight="1">
      <c r="B4" s="21"/>
      <c r="D4" s="104" t="s">
        <v>105</v>
      </c>
      <c r="L4" s="21"/>
      <c r="M4" s="105" t="s">
        <v>10</v>
      </c>
      <c r="AT4" s="18" t="s">
        <v>4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9" t="str">
        <f>'Rekapitulace stavby'!K6</f>
        <v>Rybník Voříšek v k.ú. Rašovice u Hlasiva</v>
      </c>
      <c r="F7" s="370"/>
      <c r="G7" s="370"/>
      <c r="H7" s="370"/>
      <c r="L7" s="21"/>
    </row>
    <row r="8" spans="1:46" s="2" customFormat="1" ht="12" customHeight="1">
      <c r="A8" s="35"/>
      <c r="B8" s="40"/>
      <c r="C8" s="35"/>
      <c r="D8" s="106" t="s">
        <v>106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1" t="s">
        <v>540</v>
      </c>
      <c r="F9" s="372"/>
      <c r="G9" s="372"/>
      <c r="H9" s="372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82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26. 11. 2021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75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7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3" t="str">
        <f>'Rekapitulace stavby'!E14</f>
        <v>Vyplň údaj</v>
      </c>
      <c r="F18" s="374"/>
      <c r="G18" s="374"/>
      <c r="H18" s="374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7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7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35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7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36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2"/>
      <c r="B27" s="113"/>
      <c r="C27" s="112"/>
      <c r="D27" s="112"/>
      <c r="E27" s="375" t="s">
        <v>19</v>
      </c>
      <c r="F27" s="375"/>
      <c r="G27" s="375"/>
      <c r="H27" s="375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7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7" customHeight="1">
      <c r="A29" s="35"/>
      <c r="B29" s="40"/>
      <c r="C29" s="35"/>
      <c r="D29" s="115"/>
      <c r="E29" s="115"/>
      <c r="F29" s="115"/>
      <c r="G29" s="115"/>
      <c r="H29" s="115"/>
      <c r="I29" s="115"/>
      <c r="J29" s="115"/>
      <c r="K29" s="115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4" customHeight="1">
      <c r="A30" s="35"/>
      <c r="B30" s="40"/>
      <c r="C30" s="35"/>
      <c r="D30" s="116" t="s">
        <v>38</v>
      </c>
      <c r="E30" s="35"/>
      <c r="F30" s="35"/>
      <c r="G30" s="35"/>
      <c r="H30" s="35"/>
      <c r="I30" s="35"/>
      <c r="J30" s="117">
        <f>ROUND(J88,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7" customHeight="1">
      <c r="A31" s="35"/>
      <c r="B31" s="40"/>
      <c r="C31" s="35"/>
      <c r="D31" s="115"/>
      <c r="E31" s="115"/>
      <c r="F31" s="115"/>
      <c r="G31" s="115"/>
      <c r="H31" s="115"/>
      <c r="I31" s="115"/>
      <c r="J31" s="115"/>
      <c r="K31" s="115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8" t="s">
        <v>40</v>
      </c>
      <c r="G32" s="35"/>
      <c r="H32" s="35"/>
      <c r="I32" s="118" t="s">
        <v>39</v>
      </c>
      <c r="J32" s="118" t="s">
        <v>41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9" t="s">
        <v>42</v>
      </c>
      <c r="E33" s="106" t="s">
        <v>43</v>
      </c>
      <c r="F33" s="120">
        <f>ROUND((SUM(BE88:BE226)),  2)</f>
        <v>0</v>
      </c>
      <c r="G33" s="35"/>
      <c r="H33" s="35"/>
      <c r="I33" s="121">
        <v>0.21</v>
      </c>
      <c r="J33" s="120">
        <f>ROUND(((SUM(BE88:BE226))*I33),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6" t="s">
        <v>44</v>
      </c>
      <c r="F34" s="120">
        <f>ROUND((SUM(BF88:BF226)),  2)</f>
        <v>0</v>
      </c>
      <c r="G34" s="35"/>
      <c r="H34" s="35"/>
      <c r="I34" s="121">
        <v>0.15</v>
      </c>
      <c r="J34" s="120">
        <f>ROUND(((SUM(BF88:BF226))*I34),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6" t="s">
        <v>45</v>
      </c>
      <c r="F35" s="120">
        <f>ROUND((SUM(BG88:BG226)),  2)</f>
        <v>0</v>
      </c>
      <c r="G35" s="35"/>
      <c r="H35" s="35"/>
      <c r="I35" s="121">
        <v>0.21</v>
      </c>
      <c r="J35" s="120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6" t="s">
        <v>46</v>
      </c>
      <c r="F36" s="120">
        <f>ROUND((SUM(BH88:BH226)),  2)</f>
        <v>0</v>
      </c>
      <c r="G36" s="35"/>
      <c r="H36" s="35"/>
      <c r="I36" s="121">
        <v>0.15</v>
      </c>
      <c r="J36" s="120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6" t="s">
        <v>47</v>
      </c>
      <c r="F37" s="120">
        <f>ROUND((SUM(BI88:BI226)),  2)</f>
        <v>0</v>
      </c>
      <c r="G37" s="35"/>
      <c r="H37" s="35"/>
      <c r="I37" s="121">
        <v>0</v>
      </c>
      <c r="J37" s="120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7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4" customHeight="1">
      <c r="A39" s="35"/>
      <c r="B39" s="40"/>
      <c r="C39" s="122"/>
      <c r="D39" s="123" t="s">
        <v>48</v>
      </c>
      <c r="E39" s="124"/>
      <c r="F39" s="124"/>
      <c r="G39" s="125" t="s">
        <v>49</v>
      </c>
      <c r="H39" s="126" t="s">
        <v>50</v>
      </c>
      <c r="I39" s="124"/>
      <c r="J39" s="127">
        <f>SUM(J30:J37)</f>
        <v>0</v>
      </c>
      <c r="K39" s="128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7" customHeight="1">
      <c r="A44" s="35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5" customHeight="1">
      <c r="A45" s="35"/>
      <c r="B45" s="36"/>
      <c r="C45" s="24" t="s">
        <v>113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7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7" t="str">
        <f>E7</f>
        <v>Rybník Voříšek v k.ú. Rašovice u Hlasiva</v>
      </c>
      <c r="F48" s="368"/>
      <c r="G48" s="368"/>
      <c r="H48" s="368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106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55" t="str">
        <f>E9</f>
        <v>SO 04 - Výpustný objekt</v>
      </c>
      <c r="F50" s="366"/>
      <c r="G50" s="366"/>
      <c r="H50" s="366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7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Rašovice u Hlasiva</v>
      </c>
      <c r="G52" s="37"/>
      <c r="H52" s="37"/>
      <c r="I52" s="30" t="s">
        <v>23</v>
      </c>
      <c r="J52" s="60" t="str">
        <f>IF(J12="","",J12)</f>
        <v>26. 11. 2021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7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15" customHeight="1">
      <c r="A54" s="35"/>
      <c r="B54" s="36"/>
      <c r="C54" s="30" t="s">
        <v>25</v>
      </c>
      <c r="D54" s="37"/>
      <c r="E54" s="37"/>
      <c r="F54" s="28" t="str">
        <f>E15</f>
        <v>Projekce rybníky</v>
      </c>
      <c r="G54" s="37"/>
      <c r="H54" s="37"/>
      <c r="I54" s="30" t="s">
        <v>31</v>
      </c>
      <c r="J54" s="33" t="str">
        <f>E21</f>
        <v>Ing. Pavel Janouš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25.65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Ing. Micheala Přenosilová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2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3" t="s">
        <v>114</v>
      </c>
      <c r="D57" s="134"/>
      <c r="E57" s="134"/>
      <c r="F57" s="134"/>
      <c r="G57" s="134"/>
      <c r="H57" s="134"/>
      <c r="I57" s="134"/>
      <c r="J57" s="135" t="s">
        <v>115</v>
      </c>
      <c r="K57" s="134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2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75" customHeight="1">
      <c r="A59" s="35"/>
      <c r="B59" s="36"/>
      <c r="C59" s="136" t="s">
        <v>70</v>
      </c>
      <c r="D59" s="37"/>
      <c r="E59" s="37"/>
      <c r="F59" s="37"/>
      <c r="G59" s="37"/>
      <c r="H59" s="37"/>
      <c r="I59" s="37"/>
      <c r="J59" s="78">
        <f>J88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116</v>
      </c>
    </row>
    <row r="60" spans="1:47" s="9" customFormat="1" ht="25" customHeight="1">
      <c r="B60" s="137"/>
      <c r="C60" s="138"/>
      <c r="D60" s="139" t="s">
        <v>117</v>
      </c>
      <c r="E60" s="140"/>
      <c r="F60" s="140"/>
      <c r="G60" s="140"/>
      <c r="H60" s="140"/>
      <c r="I60" s="140"/>
      <c r="J60" s="141">
        <f>J89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118</v>
      </c>
      <c r="E61" s="146"/>
      <c r="F61" s="146"/>
      <c r="G61" s="146"/>
      <c r="H61" s="146"/>
      <c r="I61" s="146"/>
      <c r="J61" s="147">
        <f>J90</f>
        <v>0</v>
      </c>
      <c r="K61" s="144"/>
      <c r="L61" s="148"/>
    </row>
    <row r="62" spans="1:47" s="10" customFormat="1" ht="19.899999999999999" customHeight="1">
      <c r="B62" s="143"/>
      <c r="C62" s="144"/>
      <c r="D62" s="145" t="s">
        <v>381</v>
      </c>
      <c r="E62" s="146"/>
      <c r="F62" s="146"/>
      <c r="G62" s="146"/>
      <c r="H62" s="146"/>
      <c r="I62" s="146"/>
      <c r="J62" s="147">
        <f>J120</f>
        <v>0</v>
      </c>
      <c r="K62" s="144"/>
      <c r="L62" s="148"/>
    </row>
    <row r="63" spans="1:47" s="10" customFormat="1" ht="19.899999999999999" customHeight="1">
      <c r="B63" s="143"/>
      <c r="C63" s="144"/>
      <c r="D63" s="145" t="s">
        <v>382</v>
      </c>
      <c r="E63" s="146"/>
      <c r="F63" s="146"/>
      <c r="G63" s="146"/>
      <c r="H63" s="146"/>
      <c r="I63" s="146"/>
      <c r="J63" s="147">
        <f>J140</f>
        <v>0</v>
      </c>
      <c r="K63" s="144"/>
      <c r="L63" s="148"/>
    </row>
    <row r="64" spans="1:47" s="10" customFormat="1" ht="19.899999999999999" customHeight="1">
      <c r="B64" s="143"/>
      <c r="C64" s="144"/>
      <c r="D64" s="145" t="s">
        <v>240</v>
      </c>
      <c r="E64" s="146"/>
      <c r="F64" s="146"/>
      <c r="G64" s="146"/>
      <c r="H64" s="146"/>
      <c r="I64" s="146"/>
      <c r="J64" s="147">
        <f>J153</f>
        <v>0</v>
      </c>
      <c r="K64" s="144"/>
      <c r="L64" s="148"/>
    </row>
    <row r="65" spans="1:31" s="10" customFormat="1" ht="19.899999999999999" customHeight="1">
      <c r="B65" s="143"/>
      <c r="C65" s="144"/>
      <c r="D65" s="145" t="s">
        <v>241</v>
      </c>
      <c r="E65" s="146"/>
      <c r="F65" s="146"/>
      <c r="G65" s="146"/>
      <c r="H65" s="146"/>
      <c r="I65" s="146"/>
      <c r="J65" s="147">
        <f>J161</f>
        <v>0</v>
      </c>
      <c r="K65" s="144"/>
      <c r="L65" s="148"/>
    </row>
    <row r="66" spans="1:31" s="10" customFormat="1" ht="19.899999999999999" customHeight="1">
      <c r="B66" s="143"/>
      <c r="C66" s="144"/>
      <c r="D66" s="145" t="s">
        <v>383</v>
      </c>
      <c r="E66" s="146"/>
      <c r="F66" s="146"/>
      <c r="G66" s="146"/>
      <c r="H66" s="146"/>
      <c r="I66" s="146"/>
      <c r="J66" s="147">
        <f>J203</f>
        <v>0</v>
      </c>
      <c r="K66" s="144"/>
      <c r="L66" s="148"/>
    </row>
    <row r="67" spans="1:31" s="10" customFormat="1" ht="19.899999999999999" customHeight="1">
      <c r="B67" s="143"/>
      <c r="C67" s="144"/>
      <c r="D67" s="145" t="s">
        <v>119</v>
      </c>
      <c r="E67" s="146"/>
      <c r="F67" s="146"/>
      <c r="G67" s="146"/>
      <c r="H67" s="146"/>
      <c r="I67" s="146"/>
      <c r="J67" s="147">
        <f>J219</f>
        <v>0</v>
      </c>
      <c r="K67" s="144"/>
      <c r="L67" s="148"/>
    </row>
    <row r="68" spans="1:31" s="9" customFormat="1" ht="25" customHeight="1">
      <c r="B68" s="137"/>
      <c r="C68" s="138"/>
      <c r="D68" s="139" t="s">
        <v>541</v>
      </c>
      <c r="E68" s="140"/>
      <c r="F68" s="140"/>
      <c r="G68" s="140"/>
      <c r="H68" s="140"/>
      <c r="I68" s="140"/>
      <c r="J68" s="141">
        <f>J222</f>
        <v>0</v>
      </c>
      <c r="K68" s="138"/>
      <c r="L68" s="142"/>
    </row>
    <row r="69" spans="1:31" s="2" customFormat="1" ht="21.75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7" customHeight="1">
      <c r="A70" s="35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4" spans="1:31" s="2" customFormat="1" ht="7" customHeight="1">
      <c r="A74" s="35"/>
      <c r="B74" s="50"/>
      <c r="C74" s="51"/>
      <c r="D74" s="51"/>
      <c r="E74" s="51"/>
      <c r="F74" s="51"/>
      <c r="G74" s="51"/>
      <c r="H74" s="51"/>
      <c r="I74" s="51"/>
      <c r="J74" s="51"/>
      <c r="K74" s="51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25" customHeight="1">
      <c r="A75" s="35"/>
      <c r="B75" s="36"/>
      <c r="C75" s="24" t="s">
        <v>120</v>
      </c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7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16</v>
      </c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6.5" customHeight="1">
      <c r="A78" s="35"/>
      <c r="B78" s="36"/>
      <c r="C78" s="37"/>
      <c r="D78" s="37"/>
      <c r="E78" s="367" t="str">
        <f>E7</f>
        <v>Rybník Voříšek v k.ú. Rašovice u Hlasiva</v>
      </c>
      <c r="F78" s="368"/>
      <c r="G78" s="368"/>
      <c r="H78" s="368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106</v>
      </c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6.5" customHeight="1">
      <c r="A80" s="35"/>
      <c r="B80" s="36"/>
      <c r="C80" s="37"/>
      <c r="D80" s="37"/>
      <c r="E80" s="355" t="str">
        <f>E9</f>
        <v>SO 04 - Výpustný objekt</v>
      </c>
      <c r="F80" s="366"/>
      <c r="G80" s="366"/>
      <c r="H80" s="366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7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21</v>
      </c>
      <c r="D82" s="37"/>
      <c r="E82" s="37"/>
      <c r="F82" s="28" t="str">
        <f>F12</f>
        <v>Rašovice u Hlasiva</v>
      </c>
      <c r="G82" s="37"/>
      <c r="H82" s="37"/>
      <c r="I82" s="30" t="s">
        <v>23</v>
      </c>
      <c r="J82" s="60" t="str">
        <f>IF(J12="","",J12)</f>
        <v>26. 11. 2021</v>
      </c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7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5.15" customHeight="1">
      <c r="A84" s="35"/>
      <c r="B84" s="36"/>
      <c r="C84" s="30" t="s">
        <v>25</v>
      </c>
      <c r="D84" s="37"/>
      <c r="E84" s="37"/>
      <c r="F84" s="28" t="str">
        <f>E15</f>
        <v>Projekce rybníky</v>
      </c>
      <c r="G84" s="37"/>
      <c r="H84" s="37"/>
      <c r="I84" s="30" t="s">
        <v>31</v>
      </c>
      <c r="J84" s="33" t="str">
        <f>E21</f>
        <v>Ing. Pavel Janouš</v>
      </c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25.65" customHeight="1">
      <c r="A85" s="35"/>
      <c r="B85" s="36"/>
      <c r="C85" s="30" t="s">
        <v>29</v>
      </c>
      <c r="D85" s="37"/>
      <c r="E85" s="37"/>
      <c r="F85" s="28" t="str">
        <f>IF(E18="","",E18)</f>
        <v>Vyplň údaj</v>
      </c>
      <c r="G85" s="37"/>
      <c r="H85" s="37"/>
      <c r="I85" s="30" t="s">
        <v>34</v>
      </c>
      <c r="J85" s="33" t="str">
        <f>E24</f>
        <v>Ing. Micheala Přenosilová</v>
      </c>
      <c r="K85" s="37"/>
      <c r="L85" s="10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0.2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0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11" customFormat="1" ht="29.25" customHeight="1">
      <c r="A87" s="149"/>
      <c r="B87" s="150"/>
      <c r="C87" s="151" t="s">
        <v>121</v>
      </c>
      <c r="D87" s="152" t="s">
        <v>57</v>
      </c>
      <c r="E87" s="152" t="s">
        <v>53</v>
      </c>
      <c r="F87" s="152" t="s">
        <v>54</v>
      </c>
      <c r="G87" s="152" t="s">
        <v>122</v>
      </c>
      <c r="H87" s="152" t="s">
        <v>123</v>
      </c>
      <c r="I87" s="152" t="s">
        <v>124</v>
      </c>
      <c r="J87" s="152" t="s">
        <v>115</v>
      </c>
      <c r="K87" s="153" t="s">
        <v>125</v>
      </c>
      <c r="L87" s="154"/>
      <c r="M87" s="69" t="s">
        <v>19</v>
      </c>
      <c r="N87" s="70" t="s">
        <v>42</v>
      </c>
      <c r="O87" s="70" t="s">
        <v>126</v>
      </c>
      <c r="P87" s="70" t="s">
        <v>127</v>
      </c>
      <c r="Q87" s="70" t="s">
        <v>128</v>
      </c>
      <c r="R87" s="70" t="s">
        <v>129</v>
      </c>
      <c r="S87" s="70" t="s">
        <v>130</v>
      </c>
      <c r="T87" s="71" t="s">
        <v>131</v>
      </c>
      <c r="U87" s="149"/>
      <c r="V87" s="149"/>
      <c r="W87" s="149"/>
      <c r="X87" s="149"/>
      <c r="Y87" s="149"/>
      <c r="Z87" s="149"/>
      <c r="AA87" s="149"/>
      <c r="AB87" s="149"/>
      <c r="AC87" s="149"/>
      <c r="AD87" s="149"/>
      <c r="AE87" s="149"/>
    </row>
    <row r="88" spans="1:65" s="2" customFormat="1" ht="22.75" customHeight="1">
      <c r="A88" s="35"/>
      <c r="B88" s="36"/>
      <c r="C88" s="76" t="s">
        <v>132</v>
      </c>
      <c r="D88" s="37"/>
      <c r="E88" s="37"/>
      <c r="F88" s="37"/>
      <c r="G88" s="37"/>
      <c r="H88" s="37"/>
      <c r="I88" s="37"/>
      <c r="J88" s="155">
        <f>BK88</f>
        <v>0</v>
      </c>
      <c r="K88" s="37"/>
      <c r="L88" s="40"/>
      <c r="M88" s="72"/>
      <c r="N88" s="156"/>
      <c r="O88" s="73"/>
      <c r="P88" s="157">
        <f>P89+P222</f>
        <v>0</v>
      </c>
      <c r="Q88" s="73"/>
      <c r="R88" s="157">
        <f>R89+R222</f>
        <v>22.471428661999997</v>
      </c>
      <c r="S88" s="73"/>
      <c r="T88" s="158">
        <f>T89+T222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71</v>
      </c>
      <c r="AU88" s="18" t="s">
        <v>116</v>
      </c>
      <c r="BK88" s="159">
        <f>BK89+BK222</f>
        <v>0</v>
      </c>
    </row>
    <row r="89" spans="1:65" s="12" customFormat="1" ht="25.9" customHeight="1">
      <c r="B89" s="160"/>
      <c r="C89" s="161"/>
      <c r="D89" s="162" t="s">
        <v>71</v>
      </c>
      <c r="E89" s="163" t="s">
        <v>133</v>
      </c>
      <c r="F89" s="163" t="s">
        <v>134</v>
      </c>
      <c r="G89" s="161"/>
      <c r="H89" s="161"/>
      <c r="I89" s="164"/>
      <c r="J89" s="165">
        <f>BK89</f>
        <v>0</v>
      </c>
      <c r="K89" s="161"/>
      <c r="L89" s="166"/>
      <c r="M89" s="167"/>
      <c r="N89" s="168"/>
      <c r="O89" s="168"/>
      <c r="P89" s="169">
        <f>P90+P120+P140+P153+P161+P203+P219</f>
        <v>0</v>
      </c>
      <c r="Q89" s="168"/>
      <c r="R89" s="169">
        <f>R90+R120+R140+R153+R161+R203+R219</f>
        <v>21.532129269999999</v>
      </c>
      <c r="S89" s="168"/>
      <c r="T89" s="170">
        <f>T90+T120+T140+T153+T161+T203+T219</f>
        <v>0</v>
      </c>
      <c r="AR89" s="171" t="s">
        <v>80</v>
      </c>
      <c r="AT89" s="172" t="s">
        <v>71</v>
      </c>
      <c r="AU89" s="172" t="s">
        <v>72</v>
      </c>
      <c r="AY89" s="171" t="s">
        <v>135</v>
      </c>
      <c r="BK89" s="173">
        <f>BK90+BK120+BK140+BK153+BK161+BK203+BK219</f>
        <v>0</v>
      </c>
    </row>
    <row r="90" spans="1:65" s="12" customFormat="1" ht="22.75" customHeight="1">
      <c r="B90" s="160"/>
      <c r="C90" s="161"/>
      <c r="D90" s="162" t="s">
        <v>71</v>
      </c>
      <c r="E90" s="174" t="s">
        <v>80</v>
      </c>
      <c r="F90" s="174" t="s">
        <v>136</v>
      </c>
      <c r="G90" s="161"/>
      <c r="H90" s="161"/>
      <c r="I90" s="164"/>
      <c r="J90" s="175">
        <f>BK90</f>
        <v>0</v>
      </c>
      <c r="K90" s="161"/>
      <c r="L90" s="166"/>
      <c r="M90" s="167"/>
      <c r="N90" s="168"/>
      <c r="O90" s="168"/>
      <c r="P90" s="169">
        <f>SUM(P91:P119)</f>
        <v>0</v>
      </c>
      <c r="Q90" s="168"/>
      <c r="R90" s="169">
        <f>SUM(R91:R119)</f>
        <v>0</v>
      </c>
      <c r="S90" s="168"/>
      <c r="T90" s="170">
        <f>SUM(T91:T119)</f>
        <v>0</v>
      </c>
      <c r="AR90" s="171" t="s">
        <v>80</v>
      </c>
      <c r="AT90" s="172" t="s">
        <v>71</v>
      </c>
      <c r="AU90" s="172" t="s">
        <v>80</v>
      </c>
      <c r="AY90" s="171" t="s">
        <v>135</v>
      </c>
      <c r="BK90" s="173">
        <f>SUM(BK91:BK119)</f>
        <v>0</v>
      </c>
    </row>
    <row r="91" spans="1:65" s="2" customFormat="1" ht="55.5" customHeight="1">
      <c r="A91" s="35"/>
      <c r="B91" s="36"/>
      <c r="C91" s="176" t="s">
        <v>80</v>
      </c>
      <c r="D91" s="176" t="s">
        <v>137</v>
      </c>
      <c r="E91" s="177" t="s">
        <v>542</v>
      </c>
      <c r="F91" s="178" t="s">
        <v>543</v>
      </c>
      <c r="G91" s="179" t="s">
        <v>152</v>
      </c>
      <c r="H91" s="180">
        <v>55</v>
      </c>
      <c r="I91" s="181"/>
      <c r="J91" s="182">
        <f>ROUND(I91*H91,2)</f>
        <v>0</v>
      </c>
      <c r="K91" s="178" t="s">
        <v>141</v>
      </c>
      <c r="L91" s="40"/>
      <c r="M91" s="183" t="s">
        <v>19</v>
      </c>
      <c r="N91" s="184" t="s">
        <v>43</v>
      </c>
      <c r="O91" s="65"/>
      <c r="P91" s="185">
        <f>O91*H91</f>
        <v>0</v>
      </c>
      <c r="Q91" s="185">
        <v>0</v>
      </c>
      <c r="R91" s="185">
        <f>Q91*H91</f>
        <v>0</v>
      </c>
      <c r="S91" s="185">
        <v>0</v>
      </c>
      <c r="T91" s="186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7" t="s">
        <v>142</v>
      </c>
      <c r="AT91" s="187" t="s">
        <v>137</v>
      </c>
      <c r="AU91" s="187" t="s">
        <v>83</v>
      </c>
      <c r="AY91" s="18" t="s">
        <v>135</v>
      </c>
      <c r="BE91" s="188">
        <f>IF(N91="základní",J91,0)</f>
        <v>0</v>
      </c>
      <c r="BF91" s="188">
        <f>IF(N91="snížená",J91,0)</f>
        <v>0</v>
      </c>
      <c r="BG91" s="188">
        <f>IF(N91="zákl. přenesená",J91,0)</f>
        <v>0</v>
      </c>
      <c r="BH91" s="188">
        <f>IF(N91="sníž. přenesená",J91,0)</f>
        <v>0</v>
      </c>
      <c r="BI91" s="188">
        <f>IF(N91="nulová",J91,0)</f>
        <v>0</v>
      </c>
      <c r="BJ91" s="18" t="s">
        <v>80</v>
      </c>
      <c r="BK91" s="188">
        <f>ROUND(I91*H91,2)</f>
        <v>0</v>
      </c>
      <c r="BL91" s="18" t="s">
        <v>142</v>
      </c>
      <c r="BM91" s="187" t="s">
        <v>544</v>
      </c>
    </row>
    <row r="92" spans="1:65" s="2" customFormat="1">
      <c r="A92" s="35"/>
      <c r="B92" s="36"/>
      <c r="C92" s="37"/>
      <c r="D92" s="189" t="s">
        <v>144</v>
      </c>
      <c r="E92" s="37"/>
      <c r="F92" s="190" t="s">
        <v>545</v>
      </c>
      <c r="G92" s="37"/>
      <c r="H92" s="37"/>
      <c r="I92" s="191"/>
      <c r="J92" s="37"/>
      <c r="K92" s="37"/>
      <c r="L92" s="40"/>
      <c r="M92" s="192"/>
      <c r="N92" s="193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144</v>
      </c>
      <c r="AU92" s="18" t="s">
        <v>83</v>
      </c>
    </row>
    <row r="93" spans="1:65" s="13" customFormat="1">
      <c r="B93" s="194"/>
      <c r="C93" s="195"/>
      <c r="D93" s="196" t="s">
        <v>146</v>
      </c>
      <c r="E93" s="197" t="s">
        <v>19</v>
      </c>
      <c r="F93" s="198" t="s">
        <v>546</v>
      </c>
      <c r="G93" s="195"/>
      <c r="H93" s="197" t="s">
        <v>19</v>
      </c>
      <c r="I93" s="199"/>
      <c r="J93" s="195"/>
      <c r="K93" s="195"/>
      <c r="L93" s="200"/>
      <c r="M93" s="201"/>
      <c r="N93" s="202"/>
      <c r="O93" s="202"/>
      <c r="P93" s="202"/>
      <c r="Q93" s="202"/>
      <c r="R93" s="202"/>
      <c r="S93" s="202"/>
      <c r="T93" s="203"/>
      <c r="AT93" s="204" t="s">
        <v>146</v>
      </c>
      <c r="AU93" s="204" t="s">
        <v>83</v>
      </c>
      <c r="AV93" s="13" t="s">
        <v>80</v>
      </c>
      <c r="AW93" s="13" t="s">
        <v>33</v>
      </c>
      <c r="AX93" s="13" t="s">
        <v>72</v>
      </c>
      <c r="AY93" s="204" t="s">
        <v>135</v>
      </c>
    </row>
    <row r="94" spans="1:65" s="14" customFormat="1">
      <c r="B94" s="205"/>
      <c r="C94" s="206"/>
      <c r="D94" s="196" t="s">
        <v>146</v>
      </c>
      <c r="E94" s="207" t="s">
        <v>19</v>
      </c>
      <c r="F94" s="208" t="s">
        <v>547</v>
      </c>
      <c r="G94" s="206"/>
      <c r="H94" s="209">
        <v>55</v>
      </c>
      <c r="I94" s="210"/>
      <c r="J94" s="206"/>
      <c r="K94" s="206"/>
      <c r="L94" s="211"/>
      <c r="M94" s="212"/>
      <c r="N94" s="213"/>
      <c r="O94" s="213"/>
      <c r="P94" s="213"/>
      <c r="Q94" s="213"/>
      <c r="R94" s="213"/>
      <c r="S94" s="213"/>
      <c r="T94" s="214"/>
      <c r="AT94" s="215" t="s">
        <v>146</v>
      </c>
      <c r="AU94" s="215" t="s">
        <v>83</v>
      </c>
      <c r="AV94" s="14" t="s">
        <v>83</v>
      </c>
      <c r="AW94" s="14" t="s">
        <v>33</v>
      </c>
      <c r="AX94" s="14" t="s">
        <v>72</v>
      </c>
      <c r="AY94" s="215" t="s">
        <v>135</v>
      </c>
    </row>
    <row r="95" spans="1:65" s="15" customFormat="1">
      <c r="B95" s="216"/>
      <c r="C95" s="217"/>
      <c r="D95" s="196" t="s">
        <v>146</v>
      </c>
      <c r="E95" s="218" t="s">
        <v>19</v>
      </c>
      <c r="F95" s="219" t="s">
        <v>149</v>
      </c>
      <c r="G95" s="217"/>
      <c r="H95" s="220">
        <v>55</v>
      </c>
      <c r="I95" s="221"/>
      <c r="J95" s="217"/>
      <c r="K95" s="217"/>
      <c r="L95" s="222"/>
      <c r="M95" s="223"/>
      <c r="N95" s="224"/>
      <c r="O95" s="224"/>
      <c r="P95" s="224"/>
      <c r="Q95" s="224"/>
      <c r="R95" s="224"/>
      <c r="S95" s="224"/>
      <c r="T95" s="225"/>
      <c r="AT95" s="226" t="s">
        <v>146</v>
      </c>
      <c r="AU95" s="226" t="s">
        <v>83</v>
      </c>
      <c r="AV95" s="15" t="s">
        <v>142</v>
      </c>
      <c r="AW95" s="15" t="s">
        <v>33</v>
      </c>
      <c r="AX95" s="15" t="s">
        <v>80</v>
      </c>
      <c r="AY95" s="226" t="s">
        <v>135</v>
      </c>
    </row>
    <row r="96" spans="1:65" s="2" customFormat="1" ht="62.75" customHeight="1">
      <c r="A96" s="35"/>
      <c r="B96" s="36"/>
      <c r="C96" s="176" t="s">
        <v>83</v>
      </c>
      <c r="D96" s="176" t="s">
        <v>137</v>
      </c>
      <c r="E96" s="177" t="s">
        <v>158</v>
      </c>
      <c r="F96" s="178" t="s">
        <v>159</v>
      </c>
      <c r="G96" s="179" t="s">
        <v>152</v>
      </c>
      <c r="H96" s="180">
        <v>100</v>
      </c>
      <c r="I96" s="181"/>
      <c r="J96" s="182">
        <f>ROUND(I96*H96,2)</f>
        <v>0</v>
      </c>
      <c r="K96" s="178" t="s">
        <v>141</v>
      </c>
      <c r="L96" s="40"/>
      <c r="M96" s="183" t="s">
        <v>19</v>
      </c>
      <c r="N96" s="184" t="s">
        <v>43</v>
      </c>
      <c r="O96" s="65"/>
      <c r="P96" s="185">
        <f>O96*H96</f>
        <v>0</v>
      </c>
      <c r="Q96" s="185">
        <v>0</v>
      </c>
      <c r="R96" s="185">
        <f>Q96*H96</f>
        <v>0</v>
      </c>
      <c r="S96" s="185">
        <v>0</v>
      </c>
      <c r="T96" s="186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7" t="s">
        <v>142</v>
      </c>
      <c r="AT96" s="187" t="s">
        <v>137</v>
      </c>
      <c r="AU96" s="187" t="s">
        <v>83</v>
      </c>
      <c r="AY96" s="18" t="s">
        <v>135</v>
      </c>
      <c r="BE96" s="188">
        <f>IF(N96="základní",J96,0)</f>
        <v>0</v>
      </c>
      <c r="BF96" s="188">
        <f>IF(N96="snížená",J96,0)</f>
        <v>0</v>
      </c>
      <c r="BG96" s="188">
        <f>IF(N96="zákl. přenesená",J96,0)</f>
        <v>0</v>
      </c>
      <c r="BH96" s="188">
        <f>IF(N96="sníž. přenesená",J96,0)</f>
        <v>0</v>
      </c>
      <c r="BI96" s="188">
        <f>IF(N96="nulová",J96,0)</f>
        <v>0</v>
      </c>
      <c r="BJ96" s="18" t="s">
        <v>80</v>
      </c>
      <c r="BK96" s="188">
        <f>ROUND(I96*H96,2)</f>
        <v>0</v>
      </c>
      <c r="BL96" s="18" t="s">
        <v>142</v>
      </c>
      <c r="BM96" s="187" t="s">
        <v>548</v>
      </c>
    </row>
    <row r="97" spans="1:65" s="2" customFormat="1">
      <c r="A97" s="35"/>
      <c r="B97" s="36"/>
      <c r="C97" s="37"/>
      <c r="D97" s="189" t="s">
        <v>144</v>
      </c>
      <c r="E97" s="37"/>
      <c r="F97" s="190" t="s">
        <v>161</v>
      </c>
      <c r="G97" s="37"/>
      <c r="H97" s="37"/>
      <c r="I97" s="191"/>
      <c r="J97" s="37"/>
      <c r="K97" s="37"/>
      <c r="L97" s="40"/>
      <c r="M97" s="192"/>
      <c r="N97" s="193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144</v>
      </c>
      <c r="AU97" s="18" t="s">
        <v>83</v>
      </c>
    </row>
    <row r="98" spans="1:65" s="13" customFormat="1" ht="20">
      <c r="B98" s="194"/>
      <c r="C98" s="195"/>
      <c r="D98" s="196" t="s">
        <v>146</v>
      </c>
      <c r="E98" s="197" t="s">
        <v>19</v>
      </c>
      <c r="F98" s="198" t="s">
        <v>549</v>
      </c>
      <c r="G98" s="195"/>
      <c r="H98" s="197" t="s">
        <v>19</v>
      </c>
      <c r="I98" s="199"/>
      <c r="J98" s="195"/>
      <c r="K98" s="195"/>
      <c r="L98" s="200"/>
      <c r="M98" s="201"/>
      <c r="N98" s="202"/>
      <c r="O98" s="202"/>
      <c r="P98" s="202"/>
      <c r="Q98" s="202"/>
      <c r="R98" s="202"/>
      <c r="S98" s="202"/>
      <c r="T98" s="203"/>
      <c r="AT98" s="204" t="s">
        <v>146</v>
      </c>
      <c r="AU98" s="204" t="s">
        <v>83</v>
      </c>
      <c r="AV98" s="13" t="s">
        <v>80</v>
      </c>
      <c r="AW98" s="13" t="s">
        <v>33</v>
      </c>
      <c r="AX98" s="13" t="s">
        <v>72</v>
      </c>
      <c r="AY98" s="204" t="s">
        <v>135</v>
      </c>
    </row>
    <row r="99" spans="1:65" s="14" customFormat="1">
      <c r="B99" s="205"/>
      <c r="C99" s="206"/>
      <c r="D99" s="196" t="s">
        <v>146</v>
      </c>
      <c r="E99" s="207" t="s">
        <v>19</v>
      </c>
      <c r="F99" s="208" t="s">
        <v>547</v>
      </c>
      <c r="G99" s="206"/>
      <c r="H99" s="209">
        <v>55</v>
      </c>
      <c r="I99" s="210"/>
      <c r="J99" s="206"/>
      <c r="K99" s="206"/>
      <c r="L99" s="211"/>
      <c r="M99" s="212"/>
      <c r="N99" s="213"/>
      <c r="O99" s="213"/>
      <c r="P99" s="213"/>
      <c r="Q99" s="213"/>
      <c r="R99" s="213"/>
      <c r="S99" s="213"/>
      <c r="T99" s="214"/>
      <c r="AT99" s="215" t="s">
        <v>146</v>
      </c>
      <c r="AU99" s="215" t="s">
        <v>83</v>
      </c>
      <c r="AV99" s="14" t="s">
        <v>83</v>
      </c>
      <c r="AW99" s="14" t="s">
        <v>33</v>
      </c>
      <c r="AX99" s="14" t="s">
        <v>72</v>
      </c>
      <c r="AY99" s="215" t="s">
        <v>135</v>
      </c>
    </row>
    <row r="100" spans="1:65" s="13" customFormat="1">
      <c r="B100" s="194"/>
      <c r="C100" s="195"/>
      <c r="D100" s="196" t="s">
        <v>146</v>
      </c>
      <c r="E100" s="197" t="s">
        <v>19</v>
      </c>
      <c r="F100" s="198" t="s">
        <v>550</v>
      </c>
      <c r="G100" s="195"/>
      <c r="H100" s="197" t="s">
        <v>19</v>
      </c>
      <c r="I100" s="199"/>
      <c r="J100" s="195"/>
      <c r="K100" s="195"/>
      <c r="L100" s="200"/>
      <c r="M100" s="201"/>
      <c r="N100" s="202"/>
      <c r="O100" s="202"/>
      <c r="P100" s="202"/>
      <c r="Q100" s="202"/>
      <c r="R100" s="202"/>
      <c r="S100" s="202"/>
      <c r="T100" s="203"/>
      <c r="AT100" s="204" t="s">
        <v>146</v>
      </c>
      <c r="AU100" s="204" t="s">
        <v>83</v>
      </c>
      <c r="AV100" s="13" t="s">
        <v>80</v>
      </c>
      <c r="AW100" s="13" t="s">
        <v>33</v>
      </c>
      <c r="AX100" s="13" t="s">
        <v>72</v>
      </c>
      <c r="AY100" s="204" t="s">
        <v>135</v>
      </c>
    </row>
    <row r="101" spans="1:65" s="14" customFormat="1">
      <c r="B101" s="205"/>
      <c r="C101" s="206"/>
      <c r="D101" s="196" t="s">
        <v>146</v>
      </c>
      <c r="E101" s="207" t="s">
        <v>19</v>
      </c>
      <c r="F101" s="208" t="s">
        <v>551</v>
      </c>
      <c r="G101" s="206"/>
      <c r="H101" s="209">
        <v>45</v>
      </c>
      <c r="I101" s="210"/>
      <c r="J101" s="206"/>
      <c r="K101" s="206"/>
      <c r="L101" s="211"/>
      <c r="M101" s="212"/>
      <c r="N101" s="213"/>
      <c r="O101" s="213"/>
      <c r="P101" s="213"/>
      <c r="Q101" s="213"/>
      <c r="R101" s="213"/>
      <c r="S101" s="213"/>
      <c r="T101" s="214"/>
      <c r="AT101" s="215" t="s">
        <v>146</v>
      </c>
      <c r="AU101" s="215" t="s">
        <v>83</v>
      </c>
      <c r="AV101" s="14" t="s">
        <v>83</v>
      </c>
      <c r="AW101" s="14" t="s">
        <v>33</v>
      </c>
      <c r="AX101" s="14" t="s">
        <v>72</v>
      </c>
      <c r="AY101" s="215" t="s">
        <v>135</v>
      </c>
    </row>
    <row r="102" spans="1:65" s="15" customFormat="1">
      <c r="B102" s="216"/>
      <c r="C102" s="217"/>
      <c r="D102" s="196" t="s">
        <v>146</v>
      </c>
      <c r="E102" s="218" t="s">
        <v>19</v>
      </c>
      <c r="F102" s="219" t="s">
        <v>149</v>
      </c>
      <c r="G102" s="217"/>
      <c r="H102" s="220">
        <v>100</v>
      </c>
      <c r="I102" s="221"/>
      <c r="J102" s="217"/>
      <c r="K102" s="217"/>
      <c r="L102" s="222"/>
      <c r="M102" s="223"/>
      <c r="N102" s="224"/>
      <c r="O102" s="224"/>
      <c r="P102" s="224"/>
      <c r="Q102" s="224"/>
      <c r="R102" s="224"/>
      <c r="S102" s="224"/>
      <c r="T102" s="225"/>
      <c r="AT102" s="226" t="s">
        <v>146</v>
      </c>
      <c r="AU102" s="226" t="s">
        <v>83</v>
      </c>
      <c r="AV102" s="15" t="s">
        <v>142</v>
      </c>
      <c r="AW102" s="15" t="s">
        <v>33</v>
      </c>
      <c r="AX102" s="15" t="s">
        <v>80</v>
      </c>
      <c r="AY102" s="226" t="s">
        <v>135</v>
      </c>
    </row>
    <row r="103" spans="1:65" s="2" customFormat="1" ht="37.75" customHeight="1">
      <c r="A103" s="35"/>
      <c r="B103" s="36"/>
      <c r="C103" s="176" t="s">
        <v>157</v>
      </c>
      <c r="D103" s="176" t="s">
        <v>137</v>
      </c>
      <c r="E103" s="177" t="s">
        <v>184</v>
      </c>
      <c r="F103" s="178" t="s">
        <v>185</v>
      </c>
      <c r="G103" s="179" t="s">
        <v>152</v>
      </c>
      <c r="H103" s="180">
        <v>55</v>
      </c>
      <c r="I103" s="181"/>
      <c r="J103" s="182">
        <f>ROUND(I103*H103,2)</f>
        <v>0</v>
      </c>
      <c r="K103" s="178" t="s">
        <v>141</v>
      </c>
      <c r="L103" s="40"/>
      <c r="M103" s="183" t="s">
        <v>19</v>
      </c>
      <c r="N103" s="184" t="s">
        <v>43</v>
      </c>
      <c r="O103" s="65"/>
      <c r="P103" s="185">
        <f>O103*H103</f>
        <v>0</v>
      </c>
      <c r="Q103" s="185">
        <v>0</v>
      </c>
      <c r="R103" s="185">
        <f>Q103*H103</f>
        <v>0</v>
      </c>
      <c r="S103" s="185">
        <v>0</v>
      </c>
      <c r="T103" s="186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87" t="s">
        <v>142</v>
      </c>
      <c r="AT103" s="187" t="s">
        <v>137</v>
      </c>
      <c r="AU103" s="187" t="s">
        <v>83</v>
      </c>
      <c r="AY103" s="18" t="s">
        <v>135</v>
      </c>
      <c r="BE103" s="188">
        <f>IF(N103="základní",J103,0)</f>
        <v>0</v>
      </c>
      <c r="BF103" s="188">
        <f>IF(N103="snížená",J103,0)</f>
        <v>0</v>
      </c>
      <c r="BG103" s="188">
        <f>IF(N103="zákl. přenesená",J103,0)</f>
        <v>0</v>
      </c>
      <c r="BH103" s="188">
        <f>IF(N103="sníž. přenesená",J103,0)</f>
        <v>0</v>
      </c>
      <c r="BI103" s="188">
        <f>IF(N103="nulová",J103,0)</f>
        <v>0</v>
      </c>
      <c r="BJ103" s="18" t="s">
        <v>80</v>
      </c>
      <c r="BK103" s="188">
        <f>ROUND(I103*H103,2)</f>
        <v>0</v>
      </c>
      <c r="BL103" s="18" t="s">
        <v>142</v>
      </c>
      <c r="BM103" s="187" t="s">
        <v>552</v>
      </c>
    </row>
    <row r="104" spans="1:65" s="2" customFormat="1">
      <c r="A104" s="35"/>
      <c r="B104" s="36"/>
      <c r="C104" s="37"/>
      <c r="D104" s="189" t="s">
        <v>144</v>
      </c>
      <c r="E104" s="37"/>
      <c r="F104" s="190" t="s">
        <v>187</v>
      </c>
      <c r="G104" s="37"/>
      <c r="H104" s="37"/>
      <c r="I104" s="191"/>
      <c r="J104" s="37"/>
      <c r="K104" s="37"/>
      <c r="L104" s="40"/>
      <c r="M104" s="192"/>
      <c r="N104" s="193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144</v>
      </c>
      <c r="AU104" s="18" t="s">
        <v>83</v>
      </c>
    </row>
    <row r="105" spans="1:65" s="13" customFormat="1" ht="20">
      <c r="B105" s="194"/>
      <c r="C105" s="195"/>
      <c r="D105" s="196" t="s">
        <v>146</v>
      </c>
      <c r="E105" s="197" t="s">
        <v>19</v>
      </c>
      <c r="F105" s="198" t="s">
        <v>549</v>
      </c>
      <c r="G105" s="195"/>
      <c r="H105" s="197" t="s">
        <v>19</v>
      </c>
      <c r="I105" s="199"/>
      <c r="J105" s="195"/>
      <c r="K105" s="195"/>
      <c r="L105" s="200"/>
      <c r="M105" s="201"/>
      <c r="N105" s="202"/>
      <c r="O105" s="202"/>
      <c r="P105" s="202"/>
      <c r="Q105" s="202"/>
      <c r="R105" s="202"/>
      <c r="S105" s="202"/>
      <c r="T105" s="203"/>
      <c r="AT105" s="204" t="s">
        <v>146</v>
      </c>
      <c r="AU105" s="204" t="s">
        <v>83</v>
      </c>
      <c r="AV105" s="13" t="s">
        <v>80</v>
      </c>
      <c r="AW105" s="13" t="s">
        <v>33</v>
      </c>
      <c r="AX105" s="13" t="s">
        <v>72</v>
      </c>
      <c r="AY105" s="204" t="s">
        <v>135</v>
      </c>
    </row>
    <row r="106" spans="1:65" s="14" customFormat="1">
      <c r="B106" s="205"/>
      <c r="C106" s="206"/>
      <c r="D106" s="196" t="s">
        <v>146</v>
      </c>
      <c r="E106" s="207" t="s">
        <v>19</v>
      </c>
      <c r="F106" s="208" t="s">
        <v>547</v>
      </c>
      <c r="G106" s="206"/>
      <c r="H106" s="209">
        <v>55</v>
      </c>
      <c r="I106" s="210"/>
      <c r="J106" s="206"/>
      <c r="K106" s="206"/>
      <c r="L106" s="211"/>
      <c r="M106" s="212"/>
      <c r="N106" s="213"/>
      <c r="O106" s="213"/>
      <c r="P106" s="213"/>
      <c r="Q106" s="213"/>
      <c r="R106" s="213"/>
      <c r="S106" s="213"/>
      <c r="T106" s="214"/>
      <c r="AT106" s="215" t="s">
        <v>146</v>
      </c>
      <c r="AU106" s="215" t="s">
        <v>83</v>
      </c>
      <c r="AV106" s="14" t="s">
        <v>83</v>
      </c>
      <c r="AW106" s="14" t="s">
        <v>33</v>
      </c>
      <c r="AX106" s="14" t="s">
        <v>72</v>
      </c>
      <c r="AY106" s="215" t="s">
        <v>135</v>
      </c>
    </row>
    <row r="107" spans="1:65" s="15" customFormat="1">
      <c r="B107" s="216"/>
      <c r="C107" s="217"/>
      <c r="D107" s="196" t="s">
        <v>146</v>
      </c>
      <c r="E107" s="218" t="s">
        <v>19</v>
      </c>
      <c r="F107" s="219" t="s">
        <v>149</v>
      </c>
      <c r="G107" s="217"/>
      <c r="H107" s="220">
        <v>55</v>
      </c>
      <c r="I107" s="221"/>
      <c r="J107" s="217"/>
      <c r="K107" s="217"/>
      <c r="L107" s="222"/>
      <c r="M107" s="223"/>
      <c r="N107" s="224"/>
      <c r="O107" s="224"/>
      <c r="P107" s="224"/>
      <c r="Q107" s="224"/>
      <c r="R107" s="224"/>
      <c r="S107" s="224"/>
      <c r="T107" s="225"/>
      <c r="AT107" s="226" t="s">
        <v>146</v>
      </c>
      <c r="AU107" s="226" t="s">
        <v>83</v>
      </c>
      <c r="AV107" s="15" t="s">
        <v>142</v>
      </c>
      <c r="AW107" s="15" t="s">
        <v>33</v>
      </c>
      <c r="AX107" s="15" t="s">
        <v>80</v>
      </c>
      <c r="AY107" s="226" t="s">
        <v>135</v>
      </c>
    </row>
    <row r="108" spans="1:65" s="2" customFormat="1" ht="44.25" customHeight="1">
      <c r="A108" s="35"/>
      <c r="B108" s="36"/>
      <c r="C108" s="176" t="s">
        <v>142</v>
      </c>
      <c r="D108" s="176" t="s">
        <v>137</v>
      </c>
      <c r="E108" s="177" t="s">
        <v>553</v>
      </c>
      <c r="F108" s="178" t="s">
        <v>554</v>
      </c>
      <c r="G108" s="179" t="s">
        <v>152</v>
      </c>
      <c r="H108" s="180">
        <v>45</v>
      </c>
      <c r="I108" s="181"/>
      <c r="J108" s="182">
        <f>ROUND(I108*H108,2)</f>
        <v>0</v>
      </c>
      <c r="K108" s="178" t="s">
        <v>141</v>
      </c>
      <c r="L108" s="40"/>
      <c r="M108" s="183" t="s">
        <v>19</v>
      </c>
      <c r="N108" s="184" t="s">
        <v>43</v>
      </c>
      <c r="O108" s="65"/>
      <c r="P108" s="185">
        <f>O108*H108</f>
        <v>0</v>
      </c>
      <c r="Q108" s="185">
        <v>0</v>
      </c>
      <c r="R108" s="185">
        <f>Q108*H108</f>
        <v>0</v>
      </c>
      <c r="S108" s="185">
        <v>0</v>
      </c>
      <c r="T108" s="186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87" t="s">
        <v>142</v>
      </c>
      <c r="AT108" s="187" t="s">
        <v>137</v>
      </c>
      <c r="AU108" s="187" t="s">
        <v>83</v>
      </c>
      <c r="AY108" s="18" t="s">
        <v>135</v>
      </c>
      <c r="BE108" s="188">
        <f>IF(N108="základní",J108,0)</f>
        <v>0</v>
      </c>
      <c r="BF108" s="188">
        <f>IF(N108="snížená",J108,0)</f>
        <v>0</v>
      </c>
      <c r="BG108" s="188">
        <f>IF(N108="zákl. přenesená",J108,0)</f>
        <v>0</v>
      </c>
      <c r="BH108" s="188">
        <f>IF(N108="sníž. přenesená",J108,0)</f>
        <v>0</v>
      </c>
      <c r="BI108" s="188">
        <f>IF(N108="nulová",J108,0)</f>
        <v>0</v>
      </c>
      <c r="BJ108" s="18" t="s">
        <v>80</v>
      </c>
      <c r="BK108" s="188">
        <f>ROUND(I108*H108,2)</f>
        <v>0</v>
      </c>
      <c r="BL108" s="18" t="s">
        <v>142</v>
      </c>
      <c r="BM108" s="187" t="s">
        <v>555</v>
      </c>
    </row>
    <row r="109" spans="1:65" s="2" customFormat="1">
      <c r="A109" s="35"/>
      <c r="B109" s="36"/>
      <c r="C109" s="37"/>
      <c r="D109" s="189" t="s">
        <v>144</v>
      </c>
      <c r="E109" s="37"/>
      <c r="F109" s="190" t="s">
        <v>556</v>
      </c>
      <c r="G109" s="37"/>
      <c r="H109" s="37"/>
      <c r="I109" s="191"/>
      <c r="J109" s="37"/>
      <c r="K109" s="37"/>
      <c r="L109" s="40"/>
      <c r="M109" s="192"/>
      <c r="N109" s="193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144</v>
      </c>
      <c r="AU109" s="18" t="s">
        <v>83</v>
      </c>
    </row>
    <row r="110" spans="1:65" s="13" customFormat="1">
      <c r="B110" s="194"/>
      <c r="C110" s="195"/>
      <c r="D110" s="196" t="s">
        <v>146</v>
      </c>
      <c r="E110" s="197" t="s">
        <v>19</v>
      </c>
      <c r="F110" s="198" t="s">
        <v>550</v>
      </c>
      <c r="G110" s="195"/>
      <c r="H110" s="197" t="s">
        <v>19</v>
      </c>
      <c r="I110" s="199"/>
      <c r="J110" s="195"/>
      <c r="K110" s="195"/>
      <c r="L110" s="200"/>
      <c r="M110" s="201"/>
      <c r="N110" s="202"/>
      <c r="O110" s="202"/>
      <c r="P110" s="202"/>
      <c r="Q110" s="202"/>
      <c r="R110" s="202"/>
      <c r="S110" s="202"/>
      <c r="T110" s="203"/>
      <c r="AT110" s="204" t="s">
        <v>146</v>
      </c>
      <c r="AU110" s="204" t="s">
        <v>83</v>
      </c>
      <c r="AV110" s="13" t="s">
        <v>80</v>
      </c>
      <c r="AW110" s="13" t="s">
        <v>33</v>
      </c>
      <c r="AX110" s="13" t="s">
        <v>72</v>
      </c>
      <c r="AY110" s="204" t="s">
        <v>135</v>
      </c>
    </row>
    <row r="111" spans="1:65" s="14" customFormat="1">
      <c r="B111" s="205"/>
      <c r="C111" s="206"/>
      <c r="D111" s="196" t="s">
        <v>146</v>
      </c>
      <c r="E111" s="207" t="s">
        <v>19</v>
      </c>
      <c r="F111" s="208" t="s">
        <v>551</v>
      </c>
      <c r="G111" s="206"/>
      <c r="H111" s="209">
        <v>45</v>
      </c>
      <c r="I111" s="210"/>
      <c r="J111" s="206"/>
      <c r="K111" s="206"/>
      <c r="L111" s="211"/>
      <c r="M111" s="212"/>
      <c r="N111" s="213"/>
      <c r="O111" s="213"/>
      <c r="P111" s="213"/>
      <c r="Q111" s="213"/>
      <c r="R111" s="213"/>
      <c r="S111" s="213"/>
      <c r="T111" s="214"/>
      <c r="AT111" s="215" t="s">
        <v>146</v>
      </c>
      <c r="AU111" s="215" t="s">
        <v>83</v>
      </c>
      <c r="AV111" s="14" t="s">
        <v>83</v>
      </c>
      <c r="AW111" s="14" t="s">
        <v>33</v>
      </c>
      <c r="AX111" s="14" t="s">
        <v>72</v>
      </c>
      <c r="AY111" s="215" t="s">
        <v>135</v>
      </c>
    </row>
    <row r="112" spans="1:65" s="15" customFormat="1">
      <c r="B112" s="216"/>
      <c r="C112" s="217"/>
      <c r="D112" s="196" t="s">
        <v>146</v>
      </c>
      <c r="E112" s="218" t="s">
        <v>19</v>
      </c>
      <c r="F112" s="219" t="s">
        <v>149</v>
      </c>
      <c r="G112" s="217"/>
      <c r="H112" s="220">
        <v>45</v>
      </c>
      <c r="I112" s="221"/>
      <c r="J112" s="217"/>
      <c r="K112" s="217"/>
      <c r="L112" s="222"/>
      <c r="M112" s="223"/>
      <c r="N112" s="224"/>
      <c r="O112" s="224"/>
      <c r="P112" s="224"/>
      <c r="Q112" s="224"/>
      <c r="R112" s="224"/>
      <c r="S112" s="224"/>
      <c r="T112" s="225"/>
      <c r="AT112" s="226" t="s">
        <v>146</v>
      </c>
      <c r="AU112" s="226" t="s">
        <v>83</v>
      </c>
      <c r="AV112" s="15" t="s">
        <v>142</v>
      </c>
      <c r="AW112" s="15" t="s">
        <v>33</v>
      </c>
      <c r="AX112" s="15" t="s">
        <v>80</v>
      </c>
      <c r="AY112" s="226" t="s">
        <v>135</v>
      </c>
    </row>
    <row r="113" spans="1:65" s="2" customFormat="1" ht="33" customHeight="1">
      <c r="A113" s="35"/>
      <c r="B113" s="36"/>
      <c r="C113" s="176" t="s">
        <v>170</v>
      </c>
      <c r="D113" s="176" t="s">
        <v>137</v>
      </c>
      <c r="E113" s="177" t="s">
        <v>216</v>
      </c>
      <c r="F113" s="178" t="s">
        <v>217</v>
      </c>
      <c r="G113" s="179" t="s">
        <v>140</v>
      </c>
      <c r="H113" s="180">
        <v>17.984999999999999</v>
      </c>
      <c r="I113" s="181"/>
      <c r="J113" s="182">
        <f>ROUND(I113*H113,2)</f>
        <v>0</v>
      </c>
      <c r="K113" s="178" t="s">
        <v>141</v>
      </c>
      <c r="L113" s="40"/>
      <c r="M113" s="183" t="s">
        <v>19</v>
      </c>
      <c r="N113" s="184" t="s">
        <v>43</v>
      </c>
      <c r="O113" s="65"/>
      <c r="P113" s="185">
        <f>O113*H113</f>
        <v>0</v>
      </c>
      <c r="Q113" s="185">
        <v>0</v>
      </c>
      <c r="R113" s="185">
        <f>Q113*H113</f>
        <v>0</v>
      </c>
      <c r="S113" s="185">
        <v>0</v>
      </c>
      <c r="T113" s="186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87" t="s">
        <v>142</v>
      </c>
      <c r="AT113" s="187" t="s">
        <v>137</v>
      </c>
      <c r="AU113" s="187" t="s">
        <v>83</v>
      </c>
      <c r="AY113" s="18" t="s">
        <v>135</v>
      </c>
      <c r="BE113" s="188">
        <f>IF(N113="základní",J113,0)</f>
        <v>0</v>
      </c>
      <c r="BF113" s="188">
        <f>IF(N113="snížená",J113,0)</f>
        <v>0</v>
      </c>
      <c r="BG113" s="188">
        <f>IF(N113="zákl. přenesená",J113,0)</f>
        <v>0</v>
      </c>
      <c r="BH113" s="188">
        <f>IF(N113="sníž. přenesená",J113,0)</f>
        <v>0</v>
      </c>
      <c r="BI113" s="188">
        <f>IF(N113="nulová",J113,0)</f>
        <v>0</v>
      </c>
      <c r="BJ113" s="18" t="s">
        <v>80</v>
      </c>
      <c r="BK113" s="188">
        <f>ROUND(I113*H113,2)</f>
        <v>0</v>
      </c>
      <c r="BL113" s="18" t="s">
        <v>142</v>
      </c>
      <c r="BM113" s="187" t="s">
        <v>557</v>
      </c>
    </row>
    <row r="114" spans="1:65" s="2" customFormat="1">
      <c r="A114" s="35"/>
      <c r="B114" s="36"/>
      <c r="C114" s="37"/>
      <c r="D114" s="189" t="s">
        <v>144</v>
      </c>
      <c r="E114" s="37"/>
      <c r="F114" s="190" t="s">
        <v>219</v>
      </c>
      <c r="G114" s="37"/>
      <c r="H114" s="37"/>
      <c r="I114" s="191"/>
      <c r="J114" s="37"/>
      <c r="K114" s="37"/>
      <c r="L114" s="40"/>
      <c r="M114" s="192"/>
      <c r="N114" s="193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144</v>
      </c>
      <c r="AU114" s="18" t="s">
        <v>83</v>
      </c>
    </row>
    <row r="115" spans="1:65" s="13" customFormat="1">
      <c r="B115" s="194"/>
      <c r="C115" s="195"/>
      <c r="D115" s="196" t="s">
        <v>146</v>
      </c>
      <c r="E115" s="197" t="s">
        <v>19</v>
      </c>
      <c r="F115" s="198" t="s">
        <v>558</v>
      </c>
      <c r="G115" s="195"/>
      <c r="H115" s="197" t="s">
        <v>19</v>
      </c>
      <c r="I115" s="199"/>
      <c r="J115" s="195"/>
      <c r="K115" s="195"/>
      <c r="L115" s="200"/>
      <c r="M115" s="201"/>
      <c r="N115" s="202"/>
      <c r="O115" s="202"/>
      <c r="P115" s="202"/>
      <c r="Q115" s="202"/>
      <c r="R115" s="202"/>
      <c r="S115" s="202"/>
      <c r="T115" s="203"/>
      <c r="AT115" s="204" t="s">
        <v>146</v>
      </c>
      <c r="AU115" s="204" t="s">
        <v>83</v>
      </c>
      <c r="AV115" s="13" t="s">
        <v>80</v>
      </c>
      <c r="AW115" s="13" t="s">
        <v>33</v>
      </c>
      <c r="AX115" s="13" t="s">
        <v>72</v>
      </c>
      <c r="AY115" s="204" t="s">
        <v>135</v>
      </c>
    </row>
    <row r="116" spans="1:65" s="14" customFormat="1">
      <c r="B116" s="205"/>
      <c r="C116" s="206"/>
      <c r="D116" s="196" t="s">
        <v>146</v>
      </c>
      <c r="E116" s="207" t="s">
        <v>19</v>
      </c>
      <c r="F116" s="208" t="s">
        <v>559</v>
      </c>
      <c r="G116" s="206"/>
      <c r="H116" s="209">
        <v>1.4159999999999999</v>
      </c>
      <c r="I116" s="210"/>
      <c r="J116" s="206"/>
      <c r="K116" s="206"/>
      <c r="L116" s="211"/>
      <c r="M116" s="212"/>
      <c r="N116" s="213"/>
      <c r="O116" s="213"/>
      <c r="P116" s="213"/>
      <c r="Q116" s="213"/>
      <c r="R116" s="213"/>
      <c r="S116" s="213"/>
      <c r="T116" s="214"/>
      <c r="AT116" s="215" t="s">
        <v>146</v>
      </c>
      <c r="AU116" s="215" t="s">
        <v>83</v>
      </c>
      <c r="AV116" s="14" t="s">
        <v>83</v>
      </c>
      <c r="AW116" s="14" t="s">
        <v>33</v>
      </c>
      <c r="AX116" s="14" t="s">
        <v>72</v>
      </c>
      <c r="AY116" s="215" t="s">
        <v>135</v>
      </c>
    </row>
    <row r="117" spans="1:65" s="13" customFormat="1" ht="20">
      <c r="B117" s="194"/>
      <c r="C117" s="195"/>
      <c r="D117" s="196" t="s">
        <v>146</v>
      </c>
      <c r="E117" s="197" t="s">
        <v>19</v>
      </c>
      <c r="F117" s="198" t="s">
        <v>560</v>
      </c>
      <c r="G117" s="195"/>
      <c r="H117" s="197" t="s">
        <v>19</v>
      </c>
      <c r="I117" s="199"/>
      <c r="J117" s="195"/>
      <c r="K117" s="195"/>
      <c r="L117" s="200"/>
      <c r="M117" s="201"/>
      <c r="N117" s="202"/>
      <c r="O117" s="202"/>
      <c r="P117" s="202"/>
      <c r="Q117" s="202"/>
      <c r="R117" s="202"/>
      <c r="S117" s="202"/>
      <c r="T117" s="203"/>
      <c r="AT117" s="204" t="s">
        <v>146</v>
      </c>
      <c r="AU117" s="204" t="s">
        <v>83</v>
      </c>
      <c r="AV117" s="13" t="s">
        <v>80</v>
      </c>
      <c r="AW117" s="13" t="s">
        <v>33</v>
      </c>
      <c r="AX117" s="13" t="s">
        <v>72</v>
      </c>
      <c r="AY117" s="204" t="s">
        <v>135</v>
      </c>
    </row>
    <row r="118" spans="1:65" s="14" customFormat="1">
      <c r="B118" s="205"/>
      <c r="C118" s="206"/>
      <c r="D118" s="196" t="s">
        <v>146</v>
      </c>
      <c r="E118" s="207" t="s">
        <v>19</v>
      </c>
      <c r="F118" s="208" t="s">
        <v>561</v>
      </c>
      <c r="G118" s="206"/>
      <c r="H118" s="209">
        <v>16.568999999999999</v>
      </c>
      <c r="I118" s="210"/>
      <c r="J118" s="206"/>
      <c r="K118" s="206"/>
      <c r="L118" s="211"/>
      <c r="M118" s="212"/>
      <c r="N118" s="213"/>
      <c r="O118" s="213"/>
      <c r="P118" s="213"/>
      <c r="Q118" s="213"/>
      <c r="R118" s="213"/>
      <c r="S118" s="213"/>
      <c r="T118" s="214"/>
      <c r="AT118" s="215" t="s">
        <v>146</v>
      </c>
      <c r="AU118" s="215" t="s">
        <v>83</v>
      </c>
      <c r="AV118" s="14" t="s">
        <v>83</v>
      </c>
      <c r="AW118" s="14" t="s">
        <v>33</v>
      </c>
      <c r="AX118" s="14" t="s">
        <v>72</v>
      </c>
      <c r="AY118" s="215" t="s">
        <v>135</v>
      </c>
    </row>
    <row r="119" spans="1:65" s="15" customFormat="1">
      <c r="B119" s="216"/>
      <c r="C119" s="217"/>
      <c r="D119" s="196" t="s">
        <v>146</v>
      </c>
      <c r="E119" s="218" t="s">
        <v>19</v>
      </c>
      <c r="F119" s="219" t="s">
        <v>149</v>
      </c>
      <c r="G119" s="217"/>
      <c r="H119" s="220">
        <v>17.984999999999999</v>
      </c>
      <c r="I119" s="221"/>
      <c r="J119" s="217"/>
      <c r="K119" s="217"/>
      <c r="L119" s="222"/>
      <c r="M119" s="223"/>
      <c r="N119" s="224"/>
      <c r="O119" s="224"/>
      <c r="P119" s="224"/>
      <c r="Q119" s="224"/>
      <c r="R119" s="224"/>
      <c r="S119" s="224"/>
      <c r="T119" s="225"/>
      <c r="AT119" s="226" t="s">
        <v>146</v>
      </c>
      <c r="AU119" s="226" t="s">
        <v>83</v>
      </c>
      <c r="AV119" s="15" t="s">
        <v>142</v>
      </c>
      <c r="AW119" s="15" t="s">
        <v>33</v>
      </c>
      <c r="AX119" s="15" t="s">
        <v>80</v>
      </c>
      <c r="AY119" s="226" t="s">
        <v>135</v>
      </c>
    </row>
    <row r="120" spans="1:65" s="12" customFormat="1" ht="22.75" customHeight="1">
      <c r="B120" s="160"/>
      <c r="C120" s="161"/>
      <c r="D120" s="162" t="s">
        <v>71</v>
      </c>
      <c r="E120" s="174" t="s">
        <v>83</v>
      </c>
      <c r="F120" s="174" t="s">
        <v>407</v>
      </c>
      <c r="G120" s="161"/>
      <c r="H120" s="161"/>
      <c r="I120" s="164"/>
      <c r="J120" s="175">
        <f>BK120</f>
        <v>0</v>
      </c>
      <c r="K120" s="161"/>
      <c r="L120" s="166"/>
      <c r="M120" s="167"/>
      <c r="N120" s="168"/>
      <c r="O120" s="168"/>
      <c r="P120" s="169">
        <f>SUM(P121:P139)</f>
        <v>0</v>
      </c>
      <c r="Q120" s="168"/>
      <c r="R120" s="169">
        <f>SUM(R121:R139)</f>
        <v>3.3787049199999997</v>
      </c>
      <c r="S120" s="168"/>
      <c r="T120" s="170">
        <f>SUM(T121:T139)</f>
        <v>0</v>
      </c>
      <c r="AR120" s="171" t="s">
        <v>80</v>
      </c>
      <c r="AT120" s="172" t="s">
        <v>71</v>
      </c>
      <c r="AU120" s="172" t="s">
        <v>80</v>
      </c>
      <c r="AY120" s="171" t="s">
        <v>135</v>
      </c>
      <c r="BK120" s="173">
        <f>SUM(BK121:BK139)</f>
        <v>0</v>
      </c>
    </row>
    <row r="121" spans="1:65" s="2" customFormat="1" ht="24.15" customHeight="1">
      <c r="A121" s="35"/>
      <c r="B121" s="36"/>
      <c r="C121" s="176" t="s">
        <v>177</v>
      </c>
      <c r="D121" s="176" t="s">
        <v>137</v>
      </c>
      <c r="E121" s="177" t="s">
        <v>562</v>
      </c>
      <c r="F121" s="178" t="s">
        <v>563</v>
      </c>
      <c r="G121" s="179" t="s">
        <v>152</v>
      </c>
      <c r="H121" s="180">
        <v>0.14199999999999999</v>
      </c>
      <c r="I121" s="181"/>
      <c r="J121" s="182">
        <f>ROUND(I121*H121,2)</f>
        <v>0</v>
      </c>
      <c r="K121" s="178" t="s">
        <v>141</v>
      </c>
      <c r="L121" s="40"/>
      <c r="M121" s="183" t="s">
        <v>19</v>
      </c>
      <c r="N121" s="184" t="s">
        <v>43</v>
      </c>
      <c r="O121" s="65"/>
      <c r="P121" s="185">
        <f>O121*H121</f>
        <v>0</v>
      </c>
      <c r="Q121" s="185">
        <v>2.3010199999999998</v>
      </c>
      <c r="R121" s="185">
        <f>Q121*H121</f>
        <v>0.32674483999999993</v>
      </c>
      <c r="S121" s="185">
        <v>0</v>
      </c>
      <c r="T121" s="186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87" t="s">
        <v>142</v>
      </c>
      <c r="AT121" s="187" t="s">
        <v>137</v>
      </c>
      <c r="AU121" s="187" t="s">
        <v>83</v>
      </c>
      <c r="AY121" s="18" t="s">
        <v>135</v>
      </c>
      <c r="BE121" s="188">
        <f>IF(N121="základní",J121,0)</f>
        <v>0</v>
      </c>
      <c r="BF121" s="188">
        <f>IF(N121="snížená",J121,0)</f>
        <v>0</v>
      </c>
      <c r="BG121" s="188">
        <f>IF(N121="zákl. přenesená",J121,0)</f>
        <v>0</v>
      </c>
      <c r="BH121" s="188">
        <f>IF(N121="sníž. přenesená",J121,0)</f>
        <v>0</v>
      </c>
      <c r="BI121" s="188">
        <f>IF(N121="nulová",J121,0)</f>
        <v>0</v>
      </c>
      <c r="BJ121" s="18" t="s">
        <v>80</v>
      </c>
      <c r="BK121" s="188">
        <f>ROUND(I121*H121,2)</f>
        <v>0</v>
      </c>
      <c r="BL121" s="18" t="s">
        <v>142</v>
      </c>
      <c r="BM121" s="187" t="s">
        <v>564</v>
      </c>
    </row>
    <row r="122" spans="1:65" s="2" customFormat="1">
      <c r="A122" s="35"/>
      <c r="B122" s="36"/>
      <c r="C122" s="37"/>
      <c r="D122" s="189" t="s">
        <v>144</v>
      </c>
      <c r="E122" s="37"/>
      <c r="F122" s="190" t="s">
        <v>565</v>
      </c>
      <c r="G122" s="37"/>
      <c r="H122" s="37"/>
      <c r="I122" s="191"/>
      <c r="J122" s="37"/>
      <c r="K122" s="37"/>
      <c r="L122" s="40"/>
      <c r="M122" s="192"/>
      <c r="N122" s="193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144</v>
      </c>
      <c r="AU122" s="18" t="s">
        <v>83</v>
      </c>
    </row>
    <row r="123" spans="1:65" s="13" customFormat="1">
      <c r="B123" s="194"/>
      <c r="C123" s="195"/>
      <c r="D123" s="196" t="s">
        <v>146</v>
      </c>
      <c r="E123" s="197" t="s">
        <v>19</v>
      </c>
      <c r="F123" s="198" t="s">
        <v>566</v>
      </c>
      <c r="G123" s="195"/>
      <c r="H123" s="197" t="s">
        <v>19</v>
      </c>
      <c r="I123" s="199"/>
      <c r="J123" s="195"/>
      <c r="K123" s="195"/>
      <c r="L123" s="200"/>
      <c r="M123" s="201"/>
      <c r="N123" s="202"/>
      <c r="O123" s="202"/>
      <c r="P123" s="202"/>
      <c r="Q123" s="202"/>
      <c r="R123" s="202"/>
      <c r="S123" s="202"/>
      <c r="T123" s="203"/>
      <c r="AT123" s="204" t="s">
        <v>146</v>
      </c>
      <c r="AU123" s="204" t="s">
        <v>83</v>
      </c>
      <c r="AV123" s="13" t="s">
        <v>80</v>
      </c>
      <c r="AW123" s="13" t="s">
        <v>33</v>
      </c>
      <c r="AX123" s="13" t="s">
        <v>72</v>
      </c>
      <c r="AY123" s="204" t="s">
        <v>135</v>
      </c>
    </row>
    <row r="124" spans="1:65" s="14" customFormat="1">
      <c r="B124" s="205"/>
      <c r="C124" s="206"/>
      <c r="D124" s="196" t="s">
        <v>146</v>
      </c>
      <c r="E124" s="207" t="s">
        <v>19</v>
      </c>
      <c r="F124" s="208" t="s">
        <v>567</v>
      </c>
      <c r="G124" s="206"/>
      <c r="H124" s="209">
        <v>0.14199999999999999</v>
      </c>
      <c r="I124" s="210"/>
      <c r="J124" s="206"/>
      <c r="K124" s="206"/>
      <c r="L124" s="211"/>
      <c r="M124" s="212"/>
      <c r="N124" s="213"/>
      <c r="O124" s="213"/>
      <c r="P124" s="213"/>
      <c r="Q124" s="213"/>
      <c r="R124" s="213"/>
      <c r="S124" s="213"/>
      <c r="T124" s="214"/>
      <c r="AT124" s="215" t="s">
        <v>146</v>
      </c>
      <c r="AU124" s="215" t="s">
        <v>83</v>
      </c>
      <c r="AV124" s="14" t="s">
        <v>83</v>
      </c>
      <c r="AW124" s="14" t="s">
        <v>33</v>
      </c>
      <c r="AX124" s="14" t="s">
        <v>72</v>
      </c>
      <c r="AY124" s="215" t="s">
        <v>135</v>
      </c>
    </row>
    <row r="125" spans="1:65" s="15" customFormat="1">
      <c r="B125" s="216"/>
      <c r="C125" s="217"/>
      <c r="D125" s="196" t="s">
        <v>146</v>
      </c>
      <c r="E125" s="218" t="s">
        <v>19</v>
      </c>
      <c r="F125" s="219" t="s">
        <v>149</v>
      </c>
      <c r="G125" s="217"/>
      <c r="H125" s="220">
        <v>0.14199999999999999</v>
      </c>
      <c r="I125" s="221"/>
      <c r="J125" s="217"/>
      <c r="K125" s="217"/>
      <c r="L125" s="222"/>
      <c r="M125" s="223"/>
      <c r="N125" s="224"/>
      <c r="O125" s="224"/>
      <c r="P125" s="224"/>
      <c r="Q125" s="224"/>
      <c r="R125" s="224"/>
      <c r="S125" s="224"/>
      <c r="T125" s="225"/>
      <c r="AT125" s="226" t="s">
        <v>146</v>
      </c>
      <c r="AU125" s="226" t="s">
        <v>83</v>
      </c>
      <c r="AV125" s="15" t="s">
        <v>142</v>
      </c>
      <c r="AW125" s="15" t="s">
        <v>33</v>
      </c>
      <c r="AX125" s="15" t="s">
        <v>80</v>
      </c>
      <c r="AY125" s="226" t="s">
        <v>135</v>
      </c>
    </row>
    <row r="126" spans="1:65" s="2" customFormat="1" ht="24.15" customHeight="1">
      <c r="A126" s="35"/>
      <c r="B126" s="36"/>
      <c r="C126" s="176" t="s">
        <v>183</v>
      </c>
      <c r="D126" s="176" t="s">
        <v>137</v>
      </c>
      <c r="E126" s="177" t="s">
        <v>568</v>
      </c>
      <c r="F126" s="178" t="s">
        <v>569</v>
      </c>
      <c r="G126" s="179" t="s">
        <v>152</v>
      </c>
      <c r="H126" s="180">
        <v>1.1439999999999999</v>
      </c>
      <c r="I126" s="181"/>
      <c r="J126" s="182">
        <f>ROUND(I126*H126,2)</f>
        <v>0</v>
      </c>
      <c r="K126" s="178" t="s">
        <v>141</v>
      </c>
      <c r="L126" s="40"/>
      <c r="M126" s="183" t="s">
        <v>19</v>
      </c>
      <c r="N126" s="184" t="s">
        <v>43</v>
      </c>
      <c r="O126" s="65"/>
      <c r="P126" s="185">
        <f>O126*H126</f>
        <v>0</v>
      </c>
      <c r="Q126" s="185">
        <v>2.5018699999999998</v>
      </c>
      <c r="R126" s="185">
        <f>Q126*H126</f>
        <v>2.8621392799999996</v>
      </c>
      <c r="S126" s="185">
        <v>0</v>
      </c>
      <c r="T126" s="186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7" t="s">
        <v>142</v>
      </c>
      <c r="AT126" s="187" t="s">
        <v>137</v>
      </c>
      <c r="AU126" s="187" t="s">
        <v>83</v>
      </c>
      <c r="AY126" s="18" t="s">
        <v>135</v>
      </c>
      <c r="BE126" s="188">
        <f>IF(N126="základní",J126,0)</f>
        <v>0</v>
      </c>
      <c r="BF126" s="188">
        <f>IF(N126="snížená",J126,0)</f>
        <v>0</v>
      </c>
      <c r="BG126" s="188">
        <f>IF(N126="zákl. přenesená",J126,0)</f>
        <v>0</v>
      </c>
      <c r="BH126" s="188">
        <f>IF(N126="sníž. přenesená",J126,0)</f>
        <v>0</v>
      </c>
      <c r="BI126" s="188">
        <f>IF(N126="nulová",J126,0)</f>
        <v>0</v>
      </c>
      <c r="BJ126" s="18" t="s">
        <v>80</v>
      </c>
      <c r="BK126" s="188">
        <f>ROUND(I126*H126,2)</f>
        <v>0</v>
      </c>
      <c r="BL126" s="18" t="s">
        <v>142</v>
      </c>
      <c r="BM126" s="187" t="s">
        <v>570</v>
      </c>
    </row>
    <row r="127" spans="1:65" s="2" customFormat="1">
      <c r="A127" s="35"/>
      <c r="B127" s="36"/>
      <c r="C127" s="37"/>
      <c r="D127" s="189" t="s">
        <v>144</v>
      </c>
      <c r="E127" s="37"/>
      <c r="F127" s="190" t="s">
        <v>571</v>
      </c>
      <c r="G127" s="37"/>
      <c r="H127" s="37"/>
      <c r="I127" s="191"/>
      <c r="J127" s="37"/>
      <c r="K127" s="37"/>
      <c r="L127" s="40"/>
      <c r="M127" s="192"/>
      <c r="N127" s="193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144</v>
      </c>
      <c r="AU127" s="18" t="s">
        <v>83</v>
      </c>
    </row>
    <row r="128" spans="1:65" s="13" customFormat="1">
      <c r="B128" s="194"/>
      <c r="C128" s="195"/>
      <c r="D128" s="196" t="s">
        <v>146</v>
      </c>
      <c r="E128" s="197" t="s">
        <v>19</v>
      </c>
      <c r="F128" s="198" t="s">
        <v>572</v>
      </c>
      <c r="G128" s="195"/>
      <c r="H128" s="197" t="s">
        <v>19</v>
      </c>
      <c r="I128" s="199"/>
      <c r="J128" s="195"/>
      <c r="K128" s="195"/>
      <c r="L128" s="200"/>
      <c r="M128" s="201"/>
      <c r="N128" s="202"/>
      <c r="O128" s="202"/>
      <c r="P128" s="202"/>
      <c r="Q128" s="202"/>
      <c r="R128" s="202"/>
      <c r="S128" s="202"/>
      <c r="T128" s="203"/>
      <c r="AT128" s="204" t="s">
        <v>146</v>
      </c>
      <c r="AU128" s="204" t="s">
        <v>83</v>
      </c>
      <c r="AV128" s="13" t="s">
        <v>80</v>
      </c>
      <c r="AW128" s="13" t="s">
        <v>33</v>
      </c>
      <c r="AX128" s="13" t="s">
        <v>72</v>
      </c>
      <c r="AY128" s="204" t="s">
        <v>135</v>
      </c>
    </row>
    <row r="129" spans="1:65" s="14" customFormat="1">
      <c r="B129" s="205"/>
      <c r="C129" s="206"/>
      <c r="D129" s="196" t="s">
        <v>146</v>
      </c>
      <c r="E129" s="207" t="s">
        <v>19</v>
      </c>
      <c r="F129" s="208" t="s">
        <v>573</v>
      </c>
      <c r="G129" s="206"/>
      <c r="H129" s="209">
        <v>0.78400000000000003</v>
      </c>
      <c r="I129" s="210"/>
      <c r="J129" s="206"/>
      <c r="K129" s="206"/>
      <c r="L129" s="211"/>
      <c r="M129" s="212"/>
      <c r="N129" s="213"/>
      <c r="O129" s="213"/>
      <c r="P129" s="213"/>
      <c r="Q129" s="213"/>
      <c r="R129" s="213"/>
      <c r="S129" s="213"/>
      <c r="T129" s="214"/>
      <c r="AT129" s="215" t="s">
        <v>146</v>
      </c>
      <c r="AU129" s="215" t="s">
        <v>83</v>
      </c>
      <c r="AV129" s="14" t="s">
        <v>83</v>
      </c>
      <c r="AW129" s="14" t="s">
        <v>33</v>
      </c>
      <c r="AX129" s="14" t="s">
        <v>72</v>
      </c>
      <c r="AY129" s="215" t="s">
        <v>135</v>
      </c>
    </row>
    <row r="130" spans="1:65" s="13" customFormat="1">
      <c r="B130" s="194"/>
      <c r="C130" s="195"/>
      <c r="D130" s="196" t="s">
        <v>146</v>
      </c>
      <c r="E130" s="197" t="s">
        <v>19</v>
      </c>
      <c r="F130" s="198" t="s">
        <v>574</v>
      </c>
      <c r="G130" s="195"/>
      <c r="H130" s="197" t="s">
        <v>19</v>
      </c>
      <c r="I130" s="199"/>
      <c r="J130" s="195"/>
      <c r="K130" s="195"/>
      <c r="L130" s="200"/>
      <c r="M130" s="201"/>
      <c r="N130" s="202"/>
      <c r="O130" s="202"/>
      <c r="P130" s="202"/>
      <c r="Q130" s="202"/>
      <c r="R130" s="202"/>
      <c r="S130" s="202"/>
      <c r="T130" s="203"/>
      <c r="AT130" s="204" t="s">
        <v>146</v>
      </c>
      <c r="AU130" s="204" t="s">
        <v>83</v>
      </c>
      <c r="AV130" s="13" t="s">
        <v>80</v>
      </c>
      <c r="AW130" s="13" t="s">
        <v>33</v>
      </c>
      <c r="AX130" s="13" t="s">
        <v>72</v>
      </c>
      <c r="AY130" s="204" t="s">
        <v>135</v>
      </c>
    </row>
    <row r="131" spans="1:65" s="14" customFormat="1">
      <c r="B131" s="205"/>
      <c r="C131" s="206"/>
      <c r="D131" s="196" t="s">
        <v>146</v>
      </c>
      <c r="E131" s="207" t="s">
        <v>19</v>
      </c>
      <c r="F131" s="208" t="s">
        <v>575</v>
      </c>
      <c r="G131" s="206"/>
      <c r="H131" s="209">
        <v>0.36</v>
      </c>
      <c r="I131" s="210"/>
      <c r="J131" s="206"/>
      <c r="K131" s="206"/>
      <c r="L131" s="211"/>
      <c r="M131" s="212"/>
      <c r="N131" s="213"/>
      <c r="O131" s="213"/>
      <c r="P131" s="213"/>
      <c r="Q131" s="213"/>
      <c r="R131" s="213"/>
      <c r="S131" s="213"/>
      <c r="T131" s="214"/>
      <c r="AT131" s="215" t="s">
        <v>146</v>
      </c>
      <c r="AU131" s="215" t="s">
        <v>83</v>
      </c>
      <c r="AV131" s="14" t="s">
        <v>83</v>
      </c>
      <c r="AW131" s="14" t="s">
        <v>33</v>
      </c>
      <c r="AX131" s="14" t="s">
        <v>72</v>
      </c>
      <c r="AY131" s="215" t="s">
        <v>135</v>
      </c>
    </row>
    <row r="132" spans="1:65" s="15" customFormat="1">
      <c r="B132" s="216"/>
      <c r="C132" s="217"/>
      <c r="D132" s="196" t="s">
        <v>146</v>
      </c>
      <c r="E132" s="218" t="s">
        <v>19</v>
      </c>
      <c r="F132" s="219" t="s">
        <v>149</v>
      </c>
      <c r="G132" s="217"/>
      <c r="H132" s="220">
        <v>1.1439999999999999</v>
      </c>
      <c r="I132" s="221"/>
      <c r="J132" s="217"/>
      <c r="K132" s="217"/>
      <c r="L132" s="222"/>
      <c r="M132" s="223"/>
      <c r="N132" s="224"/>
      <c r="O132" s="224"/>
      <c r="P132" s="224"/>
      <c r="Q132" s="224"/>
      <c r="R132" s="224"/>
      <c r="S132" s="224"/>
      <c r="T132" s="225"/>
      <c r="AT132" s="226" t="s">
        <v>146</v>
      </c>
      <c r="AU132" s="226" t="s">
        <v>83</v>
      </c>
      <c r="AV132" s="15" t="s">
        <v>142</v>
      </c>
      <c r="AW132" s="15" t="s">
        <v>33</v>
      </c>
      <c r="AX132" s="15" t="s">
        <v>80</v>
      </c>
      <c r="AY132" s="226" t="s">
        <v>135</v>
      </c>
    </row>
    <row r="133" spans="1:65" s="2" customFormat="1" ht="24.15" customHeight="1">
      <c r="A133" s="35"/>
      <c r="B133" s="36"/>
      <c r="C133" s="176" t="s">
        <v>189</v>
      </c>
      <c r="D133" s="176" t="s">
        <v>137</v>
      </c>
      <c r="E133" s="177" t="s">
        <v>576</v>
      </c>
      <c r="F133" s="178" t="s">
        <v>577</v>
      </c>
      <c r="G133" s="179" t="s">
        <v>140</v>
      </c>
      <c r="H133" s="180">
        <v>5.4080000000000004</v>
      </c>
      <c r="I133" s="181"/>
      <c r="J133" s="182">
        <f>ROUND(I133*H133,2)</f>
        <v>0</v>
      </c>
      <c r="K133" s="178" t="s">
        <v>141</v>
      </c>
      <c r="L133" s="40"/>
      <c r="M133" s="183" t="s">
        <v>19</v>
      </c>
      <c r="N133" s="184" t="s">
        <v>43</v>
      </c>
      <c r="O133" s="65"/>
      <c r="P133" s="185">
        <f>O133*H133</f>
        <v>0</v>
      </c>
      <c r="Q133" s="185">
        <v>3.5099999999999999E-2</v>
      </c>
      <c r="R133" s="185">
        <f>Q133*H133</f>
        <v>0.18982080000000001</v>
      </c>
      <c r="S133" s="185">
        <v>0</v>
      </c>
      <c r="T133" s="186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7" t="s">
        <v>142</v>
      </c>
      <c r="AT133" s="187" t="s">
        <v>137</v>
      </c>
      <c r="AU133" s="187" t="s">
        <v>83</v>
      </c>
      <c r="AY133" s="18" t="s">
        <v>135</v>
      </c>
      <c r="BE133" s="188">
        <f>IF(N133="základní",J133,0)</f>
        <v>0</v>
      </c>
      <c r="BF133" s="188">
        <f>IF(N133="snížená",J133,0)</f>
        <v>0</v>
      </c>
      <c r="BG133" s="188">
        <f>IF(N133="zákl. přenesená",J133,0)</f>
        <v>0</v>
      </c>
      <c r="BH133" s="188">
        <f>IF(N133="sníž. přenesená",J133,0)</f>
        <v>0</v>
      </c>
      <c r="BI133" s="188">
        <f>IF(N133="nulová",J133,0)</f>
        <v>0</v>
      </c>
      <c r="BJ133" s="18" t="s">
        <v>80</v>
      </c>
      <c r="BK133" s="188">
        <f>ROUND(I133*H133,2)</f>
        <v>0</v>
      </c>
      <c r="BL133" s="18" t="s">
        <v>142</v>
      </c>
      <c r="BM133" s="187" t="s">
        <v>578</v>
      </c>
    </row>
    <row r="134" spans="1:65" s="2" customFormat="1">
      <c r="A134" s="35"/>
      <c r="B134" s="36"/>
      <c r="C134" s="37"/>
      <c r="D134" s="189" t="s">
        <v>144</v>
      </c>
      <c r="E134" s="37"/>
      <c r="F134" s="190" t="s">
        <v>579</v>
      </c>
      <c r="G134" s="37"/>
      <c r="H134" s="37"/>
      <c r="I134" s="191"/>
      <c r="J134" s="37"/>
      <c r="K134" s="37"/>
      <c r="L134" s="40"/>
      <c r="M134" s="192"/>
      <c r="N134" s="193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144</v>
      </c>
      <c r="AU134" s="18" t="s">
        <v>83</v>
      </c>
    </row>
    <row r="135" spans="1:65" s="13" customFormat="1">
      <c r="B135" s="194"/>
      <c r="C135" s="195"/>
      <c r="D135" s="196" t="s">
        <v>146</v>
      </c>
      <c r="E135" s="197" t="s">
        <v>19</v>
      </c>
      <c r="F135" s="198" t="s">
        <v>580</v>
      </c>
      <c r="G135" s="195"/>
      <c r="H135" s="197" t="s">
        <v>19</v>
      </c>
      <c r="I135" s="199"/>
      <c r="J135" s="195"/>
      <c r="K135" s="195"/>
      <c r="L135" s="200"/>
      <c r="M135" s="201"/>
      <c r="N135" s="202"/>
      <c r="O135" s="202"/>
      <c r="P135" s="202"/>
      <c r="Q135" s="202"/>
      <c r="R135" s="202"/>
      <c r="S135" s="202"/>
      <c r="T135" s="203"/>
      <c r="AT135" s="204" t="s">
        <v>146</v>
      </c>
      <c r="AU135" s="204" t="s">
        <v>83</v>
      </c>
      <c r="AV135" s="13" t="s">
        <v>80</v>
      </c>
      <c r="AW135" s="13" t="s">
        <v>33</v>
      </c>
      <c r="AX135" s="13" t="s">
        <v>72</v>
      </c>
      <c r="AY135" s="204" t="s">
        <v>135</v>
      </c>
    </row>
    <row r="136" spans="1:65" s="14" customFormat="1">
      <c r="B136" s="205"/>
      <c r="C136" s="206"/>
      <c r="D136" s="196" t="s">
        <v>146</v>
      </c>
      <c r="E136" s="207" t="s">
        <v>19</v>
      </c>
      <c r="F136" s="208" t="s">
        <v>581</v>
      </c>
      <c r="G136" s="206"/>
      <c r="H136" s="209">
        <v>3.1680000000000001</v>
      </c>
      <c r="I136" s="210"/>
      <c r="J136" s="206"/>
      <c r="K136" s="206"/>
      <c r="L136" s="211"/>
      <c r="M136" s="212"/>
      <c r="N136" s="213"/>
      <c r="O136" s="213"/>
      <c r="P136" s="213"/>
      <c r="Q136" s="213"/>
      <c r="R136" s="213"/>
      <c r="S136" s="213"/>
      <c r="T136" s="214"/>
      <c r="AT136" s="215" t="s">
        <v>146</v>
      </c>
      <c r="AU136" s="215" t="s">
        <v>83</v>
      </c>
      <c r="AV136" s="14" t="s">
        <v>83</v>
      </c>
      <c r="AW136" s="14" t="s">
        <v>33</v>
      </c>
      <c r="AX136" s="14" t="s">
        <v>72</v>
      </c>
      <c r="AY136" s="215" t="s">
        <v>135</v>
      </c>
    </row>
    <row r="137" spans="1:65" s="13" customFormat="1">
      <c r="B137" s="194"/>
      <c r="C137" s="195"/>
      <c r="D137" s="196" t="s">
        <v>146</v>
      </c>
      <c r="E137" s="197" t="s">
        <v>19</v>
      </c>
      <c r="F137" s="198" t="s">
        <v>582</v>
      </c>
      <c r="G137" s="195"/>
      <c r="H137" s="197" t="s">
        <v>19</v>
      </c>
      <c r="I137" s="199"/>
      <c r="J137" s="195"/>
      <c r="K137" s="195"/>
      <c r="L137" s="200"/>
      <c r="M137" s="201"/>
      <c r="N137" s="202"/>
      <c r="O137" s="202"/>
      <c r="P137" s="202"/>
      <c r="Q137" s="202"/>
      <c r="R137" s="202"/>
      <c r="S137" s="202"/>
      <c r="T137" s="203"/>
      <c r="AT137" s="204" t="s">
        <v>146</v>
      </c>
      <c r="AU137" s="204" t="s">
        <v>83</v>
      </c>
      <c r="AV137" s="13" t="s">
        <v>80</v>
      </c>
      <c r="AW137" s="13" t="s">
        <v>33</v>
      </c>
      <c r="AX137" s="13" t="s">
        <v>72</v>
      </c>
      <c r="AY137" s="204" t="s">
        <v>135</v>
      </c>
    </row>
    <row r="138" spans="1:65" s="14" customFormat="1">
      <c r="B138" s="205"/>
      <c r="C138" s="206"/>
      <c r="D138" s="196" t="s">
        <v>146</v>
      </c>
      <c r="E138" s="207" t="s">
        <v>19</v>
      </c>
      <c r="F138" s="208" t="s">
        <v>583</v>
      </c>
      <c r="G138" s="206"/>
      <c r="H138" s="209">
        <v>2.2400000000000002</v>
      </c>
      <c r="I138" s="210"/>
      <c r="J138" s="206"/>
      <c r="K138" s="206"/>
      <c r="L138" s="211"/>
      <c r="M138" s="212"/>
      <c r="N138" s="213"/>
      <c r="O138" s="213"/>
      <c r="P138" s="213"/>
      <c r="Q138" s="213"/>
      <c r="R138" s="213"/>
      <c r="S138" s="213"/>
      <c r="T138" s="214"/>
      <c r="AT138" s="215" t="s">
        <v>146</v>
      </c>
      <c r="AU138" s="215" t="s">
        <v>83</v>
      </c>
      <c r="AV138" s="14" t="s">
        <v>83</v>
      </c>
      <c r="AW138" s="14" t="s">
        <v>33</v>
      </c>
      <c r="AX138" s="14" t="s">
        <v>72</v>
      </c>
      <c r="AY138" s="215" t="s">
        <v>135</v>
      </c>
    </row>
    <row r="139" spans="1:65" s="15" customFormat="1">
      <c r="B139" s="216"/>
      <c r="C139" s="217"/>
      <c r="D139" s="196" t="s">
        <v>146</v>
      </c>
      <c r="E139" s="218" t="s">
        <v>19</v>
      </c>
      <c r="F139" s="219" t="s">
        <v>149</v>
      </c>
      <c r="G139" s="217"/>
      <c r="H139" s="220">
        <v>5.4080000000000004</v>
      </c>
      <c r="I139" s="221"/>
      <c r="J139" s="217"/>
      <c r="K139" s="217"/>
      <c r="L139" s="222"/>
      <c r="M139" s="223"/>
      <c r="N139" s="224"/>
      <c r="O139" s="224"/>
      <c r="P139" s="224"/>
      <c r="Q139" s="224"/>
      <c r="R139" s="224"/>
      <c r="S139" s="224"/>
      <c r="T139" s="225"/>
      <c r="AT139" s="226" t="s">
        <v>146</v>
      </c>
      <c r="AU139" s="226" t="s">
        <v>83</v>
      </c>
      <c r="AV139" s="15" t="s">
        <v>142</v>
      </c>
      <c r="AW139" s="15" t="s">
        <v>33</v>
      </c>
      <c r="AX139" s="15" t="s">
        <v>80</v>
      </c>
      <c r="AY139" s="226" t="s">
        <v>135</v>
      </c>
    </row>
    <row r="140" spans="1:65" s="12" customFormat="1" ht="22.75" customHeight="1">
      <c r="B140" s="160"/>
      <c r="C140" s="161"/>
      <c r="D140" s="162" t="s">
        <v>71</v>
      </c>
      <c r="E140" s="174" t="s">
        <v>157</v>
      </c>
      <c r="F140" s="174" t="s">
        <v>416</v>
      </c>
      <c r="G140" s="161"/>
      <c r="H140" s="161"/>
      <c r="I140" s="164"/>
      <c r="J140" s="175">
        <f>BK140</f>
        <v>0</v>
      </c>
      <c r="K140" s="161"/>
      <c r="L140" s="166"/>
      <c r="M140" s="167"/>
      <c r="N140" s="168"/>
      <c r="O140" s="168"/>
      <c r="P140" s="169">
        <f>SUM(P141:P152)</f>
        <v>0</v>
      </c>
      <c r="Q140" s="168"/>
      <c r="R140" s="169">
        <f>SUM(R141:R152)</f>
        <v>0.29656545000000001</v>
      </c>
      <c r="S140" s="168"/>
      <c r="T140" s="170">
        <f>SUM(T141:T152)</f>
        <v>0</v>
      </c>
      <c r="AR140" s="171" t="s">
        <v>80</v>
      </c>
      <c r="AT140" s="172" t="s">
        <v>71</v>
      </c>
      <c r="AU140" s="172" t="s">
        <v>80</v>
      </c>
      <c r="AY140" s="171" t="s">
        <v>135</v>
      </c>
      <c r="BK140" s="173">
        <f>SUM(BK141:BK152)</f>
        <v>0</v>
      </c>
    </row>
    <row r="141" spans="1:65" s="2" customFormat="1" ht="33" customHeight="1">
      <c r="A141" s="35"/>
      <c r="B141" s="36"/>
      <c r="C141" s="176" t="s">
        <v>196</v>
      </c>
      <c r="D141" s="176" t="s">
        <v>137</v>
      </c>
      <c r="E141" s="177" t="s">
        <v>584</v>
      </c>
      <c r="F141" s="178" t="s">
        <v>585</v>
      </c>
      <c r="G141" s="179" t="s">
        <v>152</v>
      </c>
      <c r="H141" s="180">
        <v>0.44800000000000001</v>
      </c>
      <c r="I141" s="181"/>
      <c r="J141" s="182">
        <f>ROUND(I141*H141,2)</f>
        <v>0</v>
      </c>
      <c r="K141" s="178" t="s">
        <v>141</v>
      </c>
      <c r="L141" s="40"/>
      <c r="M141" s="183" t="s">
        <v>19</v>
      </c>
      <c r="N141" s="184" t="s">
        <v>43</v>
      </c>
      <c r="O141" s="65"/>
      <c r="P141" s="185">
        <f>O141*H141</f>
        <v>0</v>
      </c>
      <c r="Q141" s="185">
        <v>7.9549999999999996E-2</v>
      </c>
      <c r="R141" s="185">
        <f>Q141*H141</f>
        <v>3.5638400000000001E-2</v>
      </c>
      <c r="S141" s="185">
        <v>0</v>
      </c>
      <c r="T141" s="186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87" t="s">
        <v>142</v>
      </c>
      <c r="AT141" s="187" t="s">
        <v>137</v>
      </c>
      <c r="AU141" s="187" t="s">
        <v>83</v>
      </c>
      <c r="AY141" s="18" t="s">
        <v>135</v>
      </c>
      <c r="BE141" s="188">
        <f>IF(N141="základní",J141,0)</f>
        <v>0</v>
      </c>
      <c r="BF141" s="188">
        <f>IF(N141="snížená",J141,0)</f>
        <v>0</v>
      </c>
      <c r="BG141" s="188">
        <f>IF(N141="zákl. přenesená",J141,0)</f>
        <v>0</v>
      </c>
      <c r="BH141" s="188">
        <f>IF(N141="sníž. přenesená",J141,0)</f>
        <v>0</v>
      </c>
      <c r="BI141" s="188">
        <f>IF(N141="nulová",J141,0)</f>
        <v>0</v>
      </c>
      <c r="BJ141" s="18" t="s">
        <v>80</v>
      </c>
      <c r="BK141" s="188">
        <f>ROUND(I141*H141,2)</f>
        <v>0</v>
      </c>
      <c r="BL141" s="18" t="s">
        <v>142</v>
      </c>
      <c r="BM141" s="187" t="s">
        <v>586</v>
      </c>
    </row>
    <row r="142" spans="1:65" s="2" customFormat="1">
      <c r="A142" s="35"/>
      <c r="B142" s="36"/>
      <c r="C142" s="37"/>
      <c r="D142" s="189" t="s">
        <v>144</v>
      </c>
      <c r="E142" s="37"/>
      <c r="F142" s="190" t="s">
        <v>587</v>
      </c>
      <c r="G142" s="37"/>
      <c r="H142" s="37"/>
      <c r="I142" s="191"/>
      <c r="J142" s="37"/>
      <c r="K142" s="37"/>
      <c r="L142" s="40"/>
      <c r="M142" s="192"/>
      <c r="N142" s="193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144</v>
      </c>
      <c r="AU142" s="18" t="s">
        <v>83</v>
      </c>
    </row>
    <row r="143" spans="1:65" s="13" customFormat="1" ht="20">
      <c r="B143" s="194"/>
      <c r="C143" s="195"/>
      <c r="D143" s="196" t="s">
        <v>146</v>
      </c>
      <c r="E143" s="197" t="s">
        <v>19</v>
      </c>
      <c r="F143" s="198" t="s">
        <v>588</v>
      </c>
      <c r="G143" s="195"/>
      <c r="H143" s="197" t="s">
        <v>19</v>
      </c>
      <c r="I143" s="199"/>
      <c r="J143" s="195"/>
      <c r="K143" s="195"/>
      <c r="L143" s="200"/>
      <c r="M143" s="201"/>
      <c r="N143" s="202"/>
      <c r="O143" s="202"/>
      <c r="P143" s="202"/>
      <c r="Q143" s="202"/>
      <c r="R143" s="202"/>
      <c r="S143" s="202"/>
      <c r="T143" s="203"/>
      <c r="AT143" s="204" t="s">
        <v>146</v>
      </c>
      <c r="AU143" s="204" t="s">
        <v>83</v>
      </c>
      <c r="AV143" s="13" t="s">
        <v>80</v>
      </c>
      <c r="AW143" s="13" t="s">
        <v>33</v>
      </c>
      <c r="AX143" s="13" t="s">
        <v>72</v>
      </c>
      <c r="AY143" s="204" t="s">
        <v>135</v>
      </c>
    </row>
    <row r="144" spans="1:65" s="14" customFormat="1">
      <c r="B144" s="205"/>
      <c r="C144" s="206"/>
      <c r="D144" s="196" t="s">
        <v>146</v>
      </c>
      <c r="E144" s="207" t="s">
        <v>19</v>
      </c>
      <c r="F144" s="208" t="s">
        <v>589</v>
      </c>
      <c r="G144" s="206"/>
      <c r="H144" s="209">
        <v>0.44800000000000001</v>
      </c>
      <c r="I144" s="210"/>
      <c r="J144" s="206"/>
      <c r="K144" s="206"/>
      <c r="L144" s="211"/>
      <c r="M144" s="212"/>
      <c r="N144" s="213"/>
      <c r="O144" s="213"/>
      <c r="P144" s="213"/>
      <c r="Q144" s="213"/>
      <c r="R144" s="213"/>
      <c r="S144" s="213"/>
      <c r="T144" s="214"/>
      <c r="AT144" s="215" t="s">
        <v>146</v>
      </c>
      <c r="AU144" s="215" t="s">
        <v>83</v>
      </c>
      <c r="AV144" s="14" t="s">
        <v>83</v>
      </c>
      <c r="AW144" s="14" t="s">
        <v>33</v>
      </c>
      <c r="AX144" s="14" t="s">
        <v>72</v>
      </c>
      <c r="AY144" s="215" t="s">
        <v>135</v>
      </c>
    </row>
    <row r="145" spans="1:65" s="15" customFormat="1">
      <c r="B145" s="216"/>
      <c r="C145" s="217"/>
      <c r="D145" s="196" t="s">
        <v>146</v>
      </c>
      <c r="E145" s="218" t="s">
        <v>19</v>
      </c>
      <c r="F145" s="219" t="s">
        <v>149</v>
      </c>
      <c r="G145" s="217"/>
      <c r="H145" s="220">
        <v>0.44800000000000001</v>
      </c>
      <c r="I145" s="221"/>
      <c r="J145" s="217"/>
      <c r="K145" s="217"/>
      <c r="L145" s="222"/>
      <c r="M145" s="223"/>
      <c r="N145" s="224"/>
      <c r="O145" s="224"/>
      <c r="P145" s="224"/>
      <c r="Q145" s="224"/>
      <c r="R145" s="224"/>
      <c r="S145" s="224"/>
      <c r="T145" s="225"/>
      <c r="AT145" s="226" t="s">
        <v>146</v>
      </c>
      <c r="AU145" s="226" t="s">
        <v>83</v>
      </c>
      <c r="AV145" s="15" t="s">
        <v>142</v>
      </c>
      <c r="AW145" s="15" t="s">
        <v>33</v>
      </c>
      <c r="AX145" s="15" t="s">
        <v>80</v>
      </c>
      <c r="AY145" s="226" t="s">
        <v>135</v>
      </c>
    </row>
    <row r="146" spans="1:65" s="2" customFormat="1" ht="90" customHeight="1">
      <c r="A146" s="35"/>
      <c r="B146" s="36"/>
      <c r="C146" s="176" t="s">
        <v>203</v>
      </c>
      <c r="D146" s="176" t="s">
        <v>137</v>
      </c>
      <c r="E146" s="177" t="s">
        <v>490</v>
      </c>
      <c r="F146" s="178" t="s">
        <v>491</v>
      </c>
      <c r="G146" s="179" t="s">
        <v>236</v>
      </c>
      <c r="H146" s="180">
        <v>0.251</v>
      </c>
      <c r="I146" s="181"/>
      <c r="J146" s="182">
        <f>ROUND(I146*H146,2)</f>
        <v>0</v>
      </c>
      <c r="K146" s="178" t="s">
        <v>141</v>
      </c>
      <c r="L146" s="40"/>
      <c r="M146" s="183" t="s">
        <v>19</v>
      </c>
      <c r="N146" s="184" t="s">
        <v>43</v>
      </c>
      <c r="O146" s="65"/>
      <c r="P146" s="185">
        <f>O146*H146</f>
        <v>0</v>
      </c>
      <c r="Q146" s="185">
        <v>1.03955</v>
      </c>
      <c r="R146" s="185">
        <f>Q146*H146</f>
        <v>0.26092704999999999</v>
      </c>
      <c r="S146" s="185">
        <v>0</v>
      </c>
      <c r="T146" s="186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7" t="s">
        <v>142</v>
      </c>
      <c r="AT146" s="187" t="s">
        <v>137</v>
      </c>
      <c r="AU146" s="187" t="s">
        <v>83</v>
      </c>
      <c r="AY146" s="18" t="s">
        <v>135</v>
      </c>
      <c r="BE146" s="188">
        <f>IF(N146="základní",J146,0)</f>
        <v>0</v>
      </c>
      <c r="BF146" s="188">
        <f>IF(N146="snížená",J146,0)</f>
        <v>0</v>
      </c>
      <c r="BG146" s="188">
        <f>IF(N146="zákl. přenesená",J146,0)</f>
        <v>0</v>
      </c>
      <c r="BH146" s="188">
        <f>IF(N146="sníž. přenesená",J146,0)</f>
        <v>0</v>
      </c>
      <c r="BI146" s="188">
        <f>IF(N146="nulová",J146,0)</f>
        <v>0</v>
      </c>
      <c r="BJ146" s="18" t="s">
        <v>80</v>
      </c>
      <c r="BK146" s="188">
        <f>ROUND(I146*H146,2)</f>
        <v>0</v>
      </c>
      <c r="BL146" s="18" t="s">
        <v>142</v>
      </c>
      <c r="BM146" s="187" t="s">
        <v>590</v>
      </c>
    </row>
    <row r="147" spans="1:65" s="2" customFormat="1">
      <c r="A147" s="35"/>
      <c r="B147" s="36"/>
      <c r="C147" s="37"/>
      <c r="D147" s="189" t="s">
        <v>144</v>
      </c>
      <c r="E147" s="37"/>
      <c r="F147" s="190" t="s">
        <v>493</v>
      </c>
      <c r="G147" s="37"/>
      <c r="H147" s="37"/>
      <c r="I147" s="191"/>
      <c r="J147" s="37"/>
      <c r="K147" s="37"/>
      <c r="L147" s="40"/>
      <c r="M147" s="192"/>
      <c r="N147" s="193"/>
      <c r="O147" s="65"/>
      <c r="P147" s="65"/>
      <c r="Q147" s="65"/>
      <c r="R147" s="65"/>
      <c r="S147" s="65"/>
      <c r="T147" s="66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144</v>
      </c>
      <c r="AU147" s="18" t="s">
        <v>83</v>
      </c>
    </row>
    <row r="148" spans="1:65" s="13" customFormat="1" ht="20">
      <c r="B148" s="194"/>
      <c r="C148" s="195"/>
      <c r="D148" s="196" t="s">
        <v>146</v>
      </c>
      <c r="E148" s="197" t="s">
        <v>19</v>
      </c>
      <c r="F148" s="198" t="s">
        <v>591</v>
      </c>
      <c r="G148" s="195"/>
      <c r="H148" s="197" t="s">
        <v>19</v>
      </c>
      <c r="I148" s="199"/>
      <c r="J148" s="195"/>
      <c r="K148" s="195"/>
      <c r="L148" s="200"/>
      <c r="M148" s="201"/>
      <c r="N148" s="202"/>
      <c r="O148" s="202"/>
      <c r="P148" s="202"/>
      <c r="Q148" s="202"/>
      <c r="R148" s="202"/>
      <c r="S148" s="202"/>
      <c r="T148" s="203"/>
      <c r="AT148" s="204" t="s">
        <v>146</v>
      </c>
      <c r="AU148" s="204" t="s">
        <v>83</v>
      </c>
      <c r="AV148" s="13" t="s">
        <v>80</v>
      </c>
      <c r="AW148" s="13" t="s">
        <v>33</v>
      </c>
      <c r="AX148" s="13" t="s">
        <v>72</v>
      </c>
      <c r="AY148" s="204" t="s">
        <v>135</v>
      </c>
    </row>
    <row r="149" spans="1:65" s="14" customFormat="1">
      <c r="B149" s="205"/>
      <c r="C149" s="206"/>
      <c r="D149" s="196" t="s">
        <v>146</v>
      </c>
      <c r="E149" s="207" t="s">
        <v>19</v>
      </c>
      <c r="F149" s="208" t="s">
        <v>592</v>
      </c>
      <c r="G149" s="206"/>
      <c r="H149" s="209">
        <v>8.0000000000000002E-3</v>
      </c>
      <c r="I149" s="210"/>
      <c r="J149" s="206"/>
      <c r="K149" s="206"/>
      <c r="L149" s="211"/>
      <c r="M149" s="212"/>
      <c r="N149" s="213"/>
      <c r="O149" s="213"/>
      <c r="P149" s="213"/>
      <c r="Q149" s="213"/>
      <c r="R149" s="213"/>
      <c r="S149" s="213"/>
      <c r="T149" s="214"/>
      <c r="AT149" s="215" t="s">
        <v>146</v>
      </c>
      <c r="AU149" s="215" t="s">
        <v>83</v>
      </c>
      <c r="AV149" s="14" t="s">
        <v>83</v>
      </c>
      <c r="AW149" s="14" t="s">
        <v>33</v>
      </c>
      <c r="AX149" s="14" t="s">
        <v>72</v>
      </c>
      <c r="AY149" s="215" t="s">
        <v>135</v>
      </c>
    </row>
    <row r="150" spans="1:65" s="13" customFormat="1" ht="20">
      <c r="B150" s="194"/>
      <c r="C150" s="195"/>
      <c r="D150" s="196" t="s">
        <v>146</v>
      </c>
      <c r="E150" s="197" t="s">
        <v>19</v>
      </c>
      <c r="F150" s="198" t="s">
        <v>593</v>
      </c>
      <c r="G150" s="195"/>
      <c r="H150" s="197" t="s">
        <v>19</v>
      </c>
      <c r="I150" s="199"/>
      <c r="J150" s="195"/>
      <c r="K150" s="195"/>
      <c r="L150" s="200"/>
      <c r="M150" s="201"/>
      <c r="N150" s="202"/>
      <c r="O150" s="202"/>
      <c r="P150" s="202"/>
      <c r="Q150" s="202"/>
      <c r="R150" s="202"/>
      <c r="S150" s="202"/>
      <c r="T150" s="203"/>
      <c r="AT150" s="204" t="s">
        <v>146</v>
      </c>
      <c r="AU150" s="204" t="s">
        <v>83</v>
      </c>
      <c r="AV150" s="13" t="s">
        <v>80</v>
      </c>
      <c r="AW150" s="13" t="s">
        <v>33</v>
      </c>
      <c r="AX150" s="13" t="s">
        <v>72</v>
      </c>
      <c r="AY150" s="204" t="s">
        <v>135</v>
      </c>
    </row>
    <row r="151" spans="1:65" s="14" customFormat="1">
      <c r="B151" s="205"/>
      <c r="C151" s="206"/>
      <c r="D151" s="196" t="s">
        <v>146</v>
      </c>
      <c r="E151" s="207" t="s">
        <v>19</v>
      </c>
      <c r="F151" s="208" t="s">
        <v>594</v>
      </c>
      <c r="G151" s="206"/>
      <c r="H151" s="209">
        <v>0.24299999999999999</v>
      </c>
      <c r="I151" s="210"/>
      <c r="J151" s="206"/>
      <c r="K151" s="206"/>
      <c r="L151" s="211"/>
      <c r="M151" s="212"/>
      <c r="N151" s="213"/>
      <c r="O151" s="213"/>
      <c r="P151" s="213"/>
      <c r="Q151" s="213"/>
      <c r="R151" s="213"/>
      <c r="S151" s="213"/>
      <c r="T151" s="214"/>
      <c r="AT151" s="215" t="s">
        <v>146</v>
      </c>
      <c r="AU151" s="215" t="s">
        <v>83</v>
      </c>
      <c r="AV151" s="14" t="s">
        <v>83</v>
      </c>
      <c r="AW151" s="14" t="s">
        <v>33</v>
      </c>
      <c r="AX151" s="14" t="s">
        <v>72</v>
      </c>
      <c r="AY151" s="215" t="s">
        <v>135</v>
      </c>
    </row>
    <row r="152" spans="1:65" s="15" customFormat="1">
      <c r="B152" s="216"/>
      <c r="C152" s="217"/>
      <c r="D152" s="196" t="s">
        <v>146</v>
      </c>
      <c r="E152" s="218" t="s">
        <v>19</v>
      </c>
      <c r="F152" s="219" t="s">
        <v>149</v>
      </c>
      <c r="G152" s="217"/>
      <c r="H152" s="220">
        <v>0.251</v>
      </c>
      <c r="I152" s="221"/>
      <c r="J152" s="217"/>
      <c r="K152" s="217"/>
      <c r="L152" s="222"/>
      <c r="M152" s="223"/>
      <c r="N152" s="224"/>
      <c r="O152" s="224"/>
      <c r="P152" s="224"/>
      <c r="Q152" s="224"/>
      <c r="R152" s="224"/>
      <c r="S152" s="224"/>
      <c r="T152" s="225"/>
      <c r="AT152" s="226" t="s">
        <v>146</v>
      </c>
      <c r="AU152" s="226" t="s">
        <v>83</v>
      </c>
      <c r="AV152" s="15" t="s">
        <v>142</v>
      </c>
      <c r="AW152" s="15" t="s">
        <v>33</v>
      </c>
      <c r="AX152" s="15" t="s">
        <v>80</v>
      </c>
      <c r="AY152" s="226" t="s">
        <v>135</v>
      </c>
    </row>
    <row r="153" spans="1:65" s="12" customFormat="1" ht="22.75" customHeight="1">
      <c r="B153" s="160"/>
      <c r="C153" s="161"/>
      <c r="D153" s="162" t="s">
        <v>71</v>
      </c>
      <c r="E153" s="174" t="s">
        <v>142</v>
      </c>
      <c r="F153" s="174" t="s">
        <v>317</v>
      </c>
      <c r="G153" s="161"/>
      <c r="H153" s="161"/>
      <c r="I153" s="164"/>
      <c r="J153" s="175">
        <f>BK153</f>
        <v>0</v>
      </c>
      <c r="K153" s="161"/>
      <c r="L153" s="166"/>
      <c r="M153" s="167"/>
      <c r="N153" s="168"/>
      <c r="O153" s="168"/>
      <c r="P153" s="169">
        <f>SUM(P154:P160)</f>
        <v>0</v>
      </c>
      <c r="Q153" s="168"/>
      <c r="R153" s="169">
        <f>SUM(R154:R160)</f>
        <v>0</v>
      </c>
      <c r="S153" s="168"/>
      <c r="T153" s="170">
        <f>SUM(T154:T160)</f>
        <v>0</v>
      </c>
      <c r="AR153" s="171" t="s">
        <v>80</v>
      </c>
      <c r="AT153" s="172" t="s">
        <v>71</v>
      </c>
      <c r="AU153" s="172" t="s">
        <v>80</v>
      </c>
      <c r="AY153" s="171" t="s">
        <v>135</v>
      </c>
      <c r="BK153" s="173">
        <f>SUM(BK154:BK160)</f>
        <v>0</v>
      </c>
    </row>
    <row r="154" spans="1:65" s="2" customFormat="1" ht="24.15" customHeight="1">
      <c r="A154" s="35"/>
      <c r="B154" s="36"/>
      <c r="C154" s="176" t="s">
        <v>209</v>
      </c>
      <c r="D154" s="176" t="s">
        <v>137</v>
      </c>
      <c r="E154" s="177" t="s">
        <v>595</v>
      </c>
      <c r="F154" s="178" t="s">
        <v>596</v>
      </c>
      <c r="G154" s="179" t="s">
        <v>152</v>
      </c>
      <c r="H154" s="180">
        <v>1.2130000000000001</v>
      </c>
      <c r="I154" s="181"/>
      <c r="J154" s="182">
        <f>ROUND(I154*H154,2)</f>
        <v>0</v>
      </c>
      <c r="K154" s="178" t="s">
        <v>141</v>
      </c>
      <c r="L154" s="40"/>
      <c r="M154" s="183" t="s">
        <v>19</v>
      </c>
      <c r="N154" s="184" t="s">
        <v>43</v>
      </c>
      <c r="O154" s="65"/>
      <c r="P154" s="185">
        <f>O154*H154</f>
        <v>0</v>
      </c>
      <c r="Q154" s="185">
        <v>0</v>
      </c>
      <c r="R154" s="185">
        <f>Q154*H154</f>
        <v>0</v>
      </c>
      <c r="S154" s="185">
        <v>0</v>
      </c>
      <c r="T154" s="186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7" t="s">
        <v>142</v>
      </c>
      <c r="AT154" s="187" t="s">
        <v>137</v>
      </c>
      <c r="AU154" s="187" t="s">
        <v>83</v>
      </c>
      <c r="AY154" s="18" t="s">
        <v>135</v>
      </c>
      <c r="BE154" s="188">
        <f>IF(N154="základní",J154,0)</f>
        <v>0</v>
      </c>
      <c r="BF154" s="188">
        <f>IF(N154="snížená",J154,0)</f>
        <v>0</v>
      </c>
      <c r="BG154" s="188">
        <f>IF(N154="zákl. přenesená",J154,0)</f>
        <v>0</v>
      </c>
      <c r="BH154" s="188">
        <f>IF(N154="sníž. přenesená",J154,0)</f>
        <v>0</v>
      </c>
      <c r="BI154" s="188">
        <f>IF(N154="nulová",J154,0)</f>
        <v>0</v>
      </c>
      <c r="BJ154" s="18" t="s">
        <v>80</v>
      </c>
      <c r="BK154" s="188">
        <f>ROUND(I154*H154,2)</f>
        <v>0</v>
      </c>
      <c r="BL154" s="18" t="s">
        <v>142</v>
      </c>
      <c r="BM154" s="187" t="s">
        <v>597</v>
      </c>
    </row>
    <row r="155" spans="1:65" s="2" customFormat="1">
      <c r="A155" s="35"/>
      <c r="B155" s="36"/>
      <c r="C155" s="37"/>
      <c r="D155" s="189" t="s">
        <v>144</v>
      </c>
      <c r="E155" s="37"/>
      <c r="F155" s="190" t="s">
        <v>598</v>
      </c>
      <c r="G155" s="37"/>
      <c r="H155" s="37"/>
      <c r="I155" s="191"/>
      <c r="J155" s="37"/>
      <c r="K155" s="37"/>
      <c r="L155" s="40"/>
      <c r="M155" s="192"/>
      <c r="N155" s="193"/>
      <c r="O155" s="65"/>
      <c r="P155" s="65"/>
      <c r="Q155" s="65"/>
      <c r="R155" s="65"/>
      <c r="S155" s="65"/>
      <c r="T155" s="66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144</v>
      </c>
      <c r="AU155" s="18" t="s">
        <v>83</v>
      </c>
    </row>
    <row r="156" spans="1:65" s="13" customFormat="1" ht="20">
      <c r="B156" s="194"/>
      <c r="C156" s="195"/>
      <c r="D156" s="196" t="s">
        <v>146</v>
      </c>
      <c r="E156" s="197" t="s">
        <v>19</v>
      </c>
      <c r="F156" s="198" t="s">
        <v>599</v>
      </c>
      <c r="G156" s="195"/>
      <c r="H156" s="197" t="s">
        <v>19</v>
      </c>
      <c r="I156" s="199"/>
      <c r="J156" s="195"/>
      <c r="K156" s="195"/>
      <c r="L156" s="200"/>
      <c r="M156" s="201"/>
      <c r="N156" s="202"/>
      <c r="O156" s="202"/>
      <c r="P156" s="202"/>
      <c r="Q156" s="202"/>
      <c r="R156" s="202"/>
      <c r="S156" s="202"/>
      <c r="T156" s="203"/>
      <c r="AT156" s="204" t="s">
        <v>146</v>
      </c>
      <c r="AU156" s="204" t="s">
        <v>83</v>
      </c>
      <c r="AV156" s="13" t="s">
        <v>80</v>
      </c>
      <c r="AW156" s="13" t="s">
        <v>33</v>
      </c>
      <c r="AX156" s="13" t="s">
        <v>72</v>
      </c>
      <c r="AY156" s="204" t="s">
        <v>135</v>
      </c>
    </row>
    <row r="157" spans="1:65" s="14" customFormat="1">
      <c r="B157" s="205"/>
      <c r="C157" s="206"/>
      <c r="D157" s="196" t="s">
        <v>146</v>
      </c>
      <c r="E157" s="207" t="s">
        <v>19</v>
      </c>
      <c r="F157" s="208" t="s">
        <v>600</v>
      </c>
      <c r="G157" s="206"/>
      <c r="H157" s="209">
        <v>1.069</v>
      </c>
      <c r="I157" s="210"/>
      <c r="J157" s="206"/>
      <c r="K157" s="206"/>
      <c r="L157" s="211"/>
      <c r="M157" s="212"/>
      <c r="N157" s="213"/>
      <c r="O157" s="213"/>
      <c r="P157" s="213"/>
      <c r="Q157" s="213"/>
      <c r="R157" s="213"/>
      <c r="S157" s="213"/>
      <c r="T157" s="214"/>
      <c r="AT157" s="215" t="s">
        <v>146</v>
      </c>
      <c r="AU157" s="215" t="s">
        <v>83</v>
      </c>
      <c r="AV157" s="14" t="s">
        <v>83</v>
      </c>
      <c r="AW157" s="14" t="s">
        <v>33</v>
      </c>
      <c r="AX157" s="14" t="s">
        <v>72</v>
      </c>
      <c r="AY157" s="215" t="s">
        <v>135</v>
      </c>
    </row>
    <row r="158" spans="1:65" s="13" customFormat="1">
      <c r="B158" s="194"/>
      <c r="C158" s="195"/>
      <c r="D158" s="196" t="s">
        <v>146</v>
      </c>
      <c r="E158" s="197" t="s">
        <v>19</v>
      </c>
      <c r="F158" s="198" t="s">
        <v>601</v>
      </c>
      <c r="G158" s="195"/>
      <c r="H158" s="197" t="s">
        <v>19</v>
      </c>
      <c r="I158" s="199"/>
      <c r="J158" s="195"/>
      <c r="K158" s="195"/>
      <c r="L158" s="200"/>
      <c r="M158" s="201"/>
      <c r="N158" s="202"/>
      <c r="O158" s="202"/>
      <c r="P158" s="202"/>
      <c r="Q158" s="202"/>
      <c r="R158" s="202"/>
      <c r="S158" s="202"/>
      <c r="T158" s="203"/>
      <c r="AT158" s="204" t="s">
        <v>146</v>
      </c>
      <c r="AU158" s="204" t="s">
        <v>83</v>
      </c>
      <c r="AV158" s="13" t="s">
        <v>80</v>
      </c>
      <c r="AW158" s="13" t="s">
        <v>33</v>
      </c>
      <c r="AX158" s="13" t="s">
        <v>72</v>
      </c>
      <c r="AY158" s="204" t="s">
        <v>135</v>
      </c>
    </row>
    <row r="159" spans="1:65" s="14" customFormat="1">
      <c r="B159" s="205"/>
      <c r="C159" s="206"/>
      <c r="D159" s="196" t="s">
        <v>146</v>
      </c>
      <c r="E159" s="207" t="s">
        <v>19</v>
      </c>
      <c r="F159" s="208" t="s">
        <v>602</v>
      </c>
      <c r="G159" s="206"/>
      <c r="H159" s="209">
        <v>0.14399999999999999</v>
      </c>
      <c r="I159" s="210"/>
      <c r="J159" s="206"/>
      <c r="K159" s="206"/>
      <c r="L159" s="211"/>
      <c r="M159" s="212"/>
      <c r="N159" s="213"/>
      <c r="O159" s="213"/>
      <c r="P159" s="213"/>
      <c r="Q159" s="213"/>
      <c r="R159" s="213"/>
      <c r="S159" s="213"/>
      <c r="T159" s="214"/>
      <c r="AT159" s="215" t="s">
        <v>146</v>
      </c>
      <c r="AU159" s="215" t="s">
        <v>83</v>
      </c>
      <c r="AV159" s="14" t="s">
        <v>83</v>
      </c>
      <c r="AW159" s="14" t="s">
        <v>33</v>
      </c>
      <c r="AX159" s="14" t="s">
        <v>72</v>
      </c>
      <c r="AY159" s="215" t="s">
        <v>135</v>
      </c>
    </row>
    <row r="160" spans="1:65" s="15" customFormat="1">
      <c r="B160" s="216"/>
      <c r="C160" s="217"/>
      <c r="D160" s="196" t="s">
        <v>146</v>
      </c>
      <c r="E160" s="218" t="s">
        <v>19</v>
      </c>
      <c r="F160" s="219" t="s">
        <v>149</v>
      </c>
      <c r="G160" s="217"/>
      <c r="H160" s="220">
        <v>1.2130000000000001</v>
      </c>
      <c r="I160" s="221"/>
      <c r="J160" s="217"/>
      <c r="K160" s="217"/>
      <c r="L160" s="222"/>
      <c r="M160" s="223"/>
      <c r="N160" s="224"/>
      <c r="O160" s="224"/>
      <c r="P160" s="224"/>
      <c r="Q160" s="224"/>
      <c r="R160" s="224"/>
      <c r="S160" s="224"/>
      <c r="T160" s="225"/>
      <c r="AT160" s="226" t="s">
        <v>146</v>
      </c>
      <c r="AU160" s="226" t="s">
        <v>83</v>
      </c>
      <c r="AV160" s="15" t="s">
        <v>142</v>
      </c>
      <c r="AW160" s="15" t="s">
        <v>33</v>
      </c>
      <c r="AX160" s="15" t="s">
        <v>80</v>
      </c>
      <c r="AY160" s="226" t="s">
        <v>135</v>
      </c>
    </row>
    <row r="161" spans="1:65" s="12" customFormat="1" ht="22.75" customHeight="1">
      <c r="B161" s="160"/>
      <c r="C161" s="161"/>
      <c r="D161" s="162" t="s">
        <v>71</v>
      </c>
      <c r="E161" s="174" t="s">
        <v>189</v>
      </c>
      <c r="F161" s="174" t="s">
        <v>352</v>
      </c>
      <c r="G161" s="161"/>
      <c r="H161" s="161"/>
      <c r="I161" s="164"/>
      <c r="J161" s="175">
        <f>BK161</f>
        <v>0</v>
      </c>
      <c r="K161" s="161"/>
      <c r="L161" s="166"/>
      <c r="M161" s="167"/>
      <c r="N161" s="168"/>
      <c r="O161" s="168"/>
      <c r="P161" s="169">
        <f>SUM(P162:P202)</f>
        <v>0</v>
      </c>
      <c r="Q161" s="168"/>
      <c r="R161" s="169">
        <f>SUM(R162:R202)</f>
        <v>15.702552499999999</v>
      </c>
      <c r="S161" s="168"/>
      <c r="T161" s="170">
        <f>SUM(T162:T202)</f>
        <v>0</v>
      </c>
      <c r="AR161" s="171" t="s">
        <v>80</v>
      </c>
      <c r="AT161" s="172" t="s">
        <v>71</v>
      </c>
      <c r="AU161" s="172" t="s">
        <v>80</v>
      </c>
      <c r="AY161" s="171" t="s">
        <v>135</v>
      </c>
      <c r="BK161" s="173">
        <f>SUM(BK162:BK202)</f>
        <v>0</v>
      </c>
    </row>
    <row r="162" spans="1:65" s="2" customFormat="1" ht="33" customHeight="1">
      <c r="A162" s="35"/>
      <c r="B162" s="36"/>
      <c r="C162" s="176" t="s">
        <v>215</v>
      </c>
      <c r="D162" s="176" t="s">
        <v>137</v>
      </c>
      <c r="E162" s="177" t="s">
        <v>603</v>
      </c>
      <c r="F162" s="178" t="s">
        <v>604</v>
      </c>
      <c r="G162" s="179" t="s">
        <v>246</v>
      </c>
      <c r="H162" s="180">
        <v>29.1</v>
      </c>
      <c r="I162" s="181"/>
      <c r="J162" s="182">
        <f>ROUND(I162*H162,2)</f>
        <v>0</v>
      </c>
      <c r="K162" s="178" t="s">
        <v>141</v>
      </c>
      <c r="L162" s="40"/>
      <c r="M162" s="183" t="s">
        <v>19</v>
      </c>
      <c r="N162" s="184" t="s">
        <v>43</v>
      </c>
      <c r="O162" s="65"/>
      <c r="P162" s="185">
        <f>O162*H162</f>
        <v>0</v>
      </c>
      <c r="Q162" s="185">
        <v>2.0000000000000002E-5</v>
      </c>
      <c r="R162" s="185">
        <f>Q162*H162</f>
        <v>5.8200000000000005E-4</v>
      </c>
      <c r="S162" s="185">
        <v>0</v>
      </c>
      <c r="T162" s="186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87" t="s">
        <v>142</v>
      </c>
      <c r="AT162" s="187" t="s">
        <v>137</v>
      </c>
      <c r="AU162" s="187" t="s">
        <v>83</v>
      </c>
      <c r="AY162" s="18" t="s">
        <v>135</v>
      </c>
      <c r="BE162" s="188">
        <f>IF(N162="základní",J162,0)</f>
        <v>0</v>
      </c>
      <c r="BF162" s="188">
        <f>IF(N162="snížená",J162,0)</f>
        <v>0</v>
      </c>
      <c r="BG162" s="188">
        <f>IF(N162="zákl. přenesená",J162,0)</f>
        <v>0</v>
      </c>
      <c r="BH162" s="188">
        <f>IF(N162="sníž. přenesená",J162,0)</f>
        <v>0</v>
      </c>
      <c r="BI162" s="188">
        <f>IF(N162="nulová",J162,0)</f>
        <v>0</v>
      </c>
      <c r="BJ162" s="18" t="s">
        <v>80</v>
      </c>
      <c r="BK162" s="188">
        <f>ROUND(I162*H162,2)</f>
        <v>0</v>
      </c>
      <c r="BL162" s="18" t="s">
        <v>142</v>
      </c>
      <c r="BM162" s="187" t="s">
        <v>605</v>
      </c>
    </row>
    <row r="163" spans="1:65" s="2" customFormat="1">
      <c r="A163" s="35"/>
      <c r="B163" s="36"/>
      <c r="C163" s="37"/>
      <c r="D163" s="189" t="s">
        <v>144</v>
      </c>
      <c r="E163" s="37"/>
      <c r="F163" s="190" t="s">
        <v>606</v>
      </c>
      <c r="G163" s="37"/>
      <c r="H163" s="37"/>
      <c r="I163" s="191"/>
      <c r="J163" s="37"/>
      <c r="K163" s="37"/>
      <c r="L163" s="40"/>
      <c r="M163" s="192"/>
      <c r="N163" s="193"/>
      <c r="O163" s="65"/>
      <c r="P163" s="65"/>
      <c r="Q163" s="65"/>
      <c r="R163" s="65"/>
      <c r="S163" s="65"/>
      <c r="T163" s="66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144</v>
      </c>
      <c r="AU163" s="18" t="s">
        <v>83</v>
      </c>
    </row>
    <row r="164" spans="1:65" s="13" customFormat="1">
      <c r="B164" s="194"/>
      <c r="C164" s="195"/>
      <c r="D164" s="196" t="s">
        <v>146</v>
      </c>
      <c r="E164" s="197" t="s">
        <v>19</v>
      </c>
      <c r="F164" s="198" t="s">
        <v>607</v>
      </c>
      <c r="G164" s="195"/>
      <c r="H164" s="197" t="s">
        <v>19</v>
      </c>
      <c r="I164" s="199"/>
      <c r="J164" s="195"/>
      <c r="K164" s="195"/>
      <c r="L164" s="200"/>
      <c r="M164" s="201"/>
      <c r="N164" s="202"/>
      <c r="O164" s="202"/>
      <c r="P164" s="202"/>
      <c r="Q164" s="202"/>
      <c r="R164" s="202"/>
      <c r="S164" s="202"/>
      <c r="T164" s="203"/>
      <c r="AT164" s="204" t="s">
        <v>146</v>
      </c>
      <c r="AU164" s="204" t="s">
        <v>83</v>
      </c>
      <c r="AV164" s="13" t="s">
        <v>80</v>
      </c>
      <c r="AW164" s="13" t="s">
        <v>33</v>
      </c>
      <c r="AX164" s="13" t="s">
        <v>72</v>
      </c>
      <c r="AY164" s="204" t="s">
        <v>135</v>
      </c>
    </row>
    <row r="165" spans="1:65" s="14" customFormat="1">
      <c r="B165" s="205"/>
      <c r="C165" s="206"/>
      <c r="D165" s="196" t="s">
        <v>146</v>
      </c>
      <c r="E165" s="207" t="s">
        <v>19</v>
      </c>
      <c r="F165" s="208" t="s">
        <v>608</v>
      </c>
      <c r="G165" s="206"/>
      <c r="H165" s="209">
        <v>18.41</v>
      </c>
      <c r="I165" s="210"/>
      <c r="J165" s="206"/>
      <c r="K165" s="206"/>
      <c r="L165" s="211"/>
      <c r="M165" s="212"/>
      <c r="N165" s="213"/>
      <c r="O165" s="213"/>
      <c r="P165" s="213"/>
      <c r="Q165" s="213"/>
      <c r="R165" s="213"/>
      <c r="S165" s="213"/>
      <c r="T165" s="214"/>
      <c r="AT165" s="215" t="s">
        <v>146</v>
      </c>
      <c r="AU165" s="215" t="s">
        <v>83</v>
      </c>
      <c r="AV165" s="14" t="s">
        <v>83</v>
      </c>
      <c r="AW165" s="14" t="s">
        <v>33</v>
      </c>
      <c r="AX165" s="14" t="s">
        <v>72</v>
      </c>
      <c r="AY165" s="215" t="s">
        <v>135</v>
      </c>
    </row>
    <row r="166" spans="1:65" s="13" customFormat="1">
      <c r="B166" s="194"/>
      <c r="C166" s="195"/>
      <c r="D166" s="196" t="s">
        <v>146</v>
      </c>
      <c r="E166" s="197" t="s">
        <v>19</v>
      </c>
      <c r="F166" s="198" t="s">
        <v>609</v>
      </c>
      <c r="G166" s="195"/>
      <c r="H166" s="197" t="s">
        <v>19</v>
      </c>
      <c r="I166" s="199"/>
      <c r="J166" s="195"/>
      <c r="K166" s="195"/>
      <c r="L166" s="200"/>
      <c r="M166" s="201"/>
      <c r="N166" s="202"/>
      <c r="O166" s="202"/>
      <c r="P166" s="202"/>
      <c r="Q166" s="202"/>
      <c r="R166" s="202"/>
      <c r="S166" s="202"/>
      <c r="T166" s="203"/>
      <c r="AT166" s="204" t="s">
        <v>146</v>
      </c>
      <c r="AU166" s="204" t="s">
        <v>83</v>
      </c>
      <c r="AV166" s="13" t="s">
        <v>80</v>
      </c>
      <c r="AW166" s="13" t="s">
        <v>33</v>
      </c>
      <c r="AX166" s="13" t="s">
        <v>72</v>
      </c>
      <c r="AY166" s="204" t="s">
        <v>135</v>
      </c>
    </row>
    <row r="167" spans="1:65" s="14" customFormat="1">
      <c r="B167" s="205"/>
      <c r="C167" s="206"/>
      <c r="D167" s="196" t="s">
        <v>146</v>
      </c>
      <c r="E167" s="207" t="s">
        <v>19</v>
      </c>
      <c r="F167" s="208" t="s">
        <v>610</v>
      </c>
      <c r="G167" s="206"/>
      <c r="H167" s="209">
        <v>10.69</v>
      </c>
      <c r="I167" s="210"/>
      <c r="J167" s="206"/>
      <c r="K167" s="206"/>
      <c r="L167" s="211"/>
      <c r="M167" s="212"/>
      <c r="N167" s="213"/>
      <c r="O167" s="213"/>
      <c r="P167" s="213"/>
      <c r="Q167" s="213"/>
      <c r="R167" s="213"/>
      <c r="S167" s="213"/>
      <c r="T167" s="214"/>
      <c r="AT167" s="215" t="s">
        <v>146</v>
      </c>
      <c r="AU167" s="215" t="s">
        <v>83</v>
      </c>
      <c r="AV167" s="14" t="s">
        <v>83</v>
      </c>
      <c r="AW167" s="14" t="s">
        <v>33</v>
      </c>
      <c r="AX167" s="14" t="s">
        <v>72</v>
      </c>
      <c r="AY167" s="215" t="s">
        <v>135</v>
      </c>
    </row>
    <row r="168" spans="1:65" s="15" customFormat="1">
      <c r="B168" s="216"/>
      <c r="C168" s="217"/>
      <c r="D168" s="196" t="s">
        <v>146</v>
      </c>
      <c r="E168" s="218" t="s">
        <v>19</v>
      </c>
      <c r="F168" s="219" t="s">
        <v>149</v>
      </c>
      <c r="G168" s="217"/>
      <c r="H168" s="220">
        <v>29.1</v>
      </c>
      <c r="I168" s="221"/>
      <c r="J168" s="217"/>
      <c r="K168" s="217"/>
      <c r="L168" s="222"/>
      <c r="M168" s="223"/>
      <c r="N168" s="224"/>
      <c r="O168" s="224"/>
      <c r="P168" s="224"/>
      <c r="Q168" s="224"/>
      <c r="R168" s="224"/>
      <c r="S168" s="224"/>
      <c r="T168" s="225"/>
      <c r="AT168" s="226" t="s">
        <v>146</v>
      </c>
      <c r="AU168" s="226" t="s">
        <v>83</v>
      </c>
      <c r="AV168" s="15" t="s">
        <v>142</v>
      </c>
      <c r="AW168" s="15" t="s">
        <v>33</v>
      </c>
      <c r="AX168" s="15" t="s">
        <v>80</v>
      </c>
      <c r="AY168" s="226" t="s">
        <v>135</v>
      </c>
    </row>
    <row r="169" spans="1:65" s="2" customFormat="1" ht="24.15" customHeight="1">
      <c r="A169" s="35"/>
      <c r="B169" s="36"/>
      <c r="C169" s="227" t="s">
        <v>222</v>
      </c>
      <c r="D169" s="227" t="s">
        <v>210</v>
      </c>
      <c r="E169" s="228" t="s">
        <v>611</v>
      </c>
      <c r="F169" s="229" t="s">
        <v>612</v>
      </c>
      <c r="G169" s="230" t="s">
        <v>246</v>
      </c>
      <c r="H169" s="231">
        <v>29.536999999999999</v>
      </c>
      <c r="I169" s="232"/>
      <c r="J169" s="233">
        <f>ROUND(I169*H169,2)</f>
        <v>0</v>
      </c>
      <c r="K169" s="229" t="s">
        <v>141</v>
      </c>
      <c r="L169" s="234"/>
      <c r="M169" s="235" t="s">
        <v>19</v>
      </c>
      <c r="N169" s="236" t="s">
        <v>43</v>
      </c>
      <c r="O169" s="65"/>
      <c r="P169" s="185">
        <f>O169*H169</f>
        <v>0</v>
      </c>
      <c r="Q169" s="185">
        <v>1.142E-2</v>
      </c>
      <c r="R169" s="185">
        <f>Q169*H169</f>
        <v>0.33731253999999999</v>
      </c>
      <c r="S169" s="185">
        <v>0</v>
      </c>
      <c r="T169" s="186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87" t="s">
        <v>189</v>
      </c>
      <c r="AT169" s="187" t="s">
        <v>210</v>
      </c>
      <c r="AU169" s="187" t="s">
        <v>83</v>
      </c>
      <c r="AY169" s="18" t="s">
        <v>135</v>
      </c>
      <c r="BE169" s="188">
        <f>IF(N169="základní",J169,0)</f>
        <v>0</v>
      </c>
      <c r="BF169" s="188">
        <f>IF(N169="snížená",J169,0)</f>
        <v>0</v>
      </c>
      <c r="BG169" s="188">
        <f>IF(N169="zákl. přenesená",J169,0)</f>
        <v>0</v>
      </c>
      <c r="BH169" s="188">
        <f>IF(N169="sníž. přenesená",J169,0)</f>
        <v>0</v>
      </c>
      <c r="BI169" s="188">
        <f>IF(N169="nulová",J169,0)</f>
        <v>0</v>
      </c>
      <c r="BJ169" s="18" t="s">
        <v>80</v>
      </c>
      <c r="BK169" s="188">
        <f>ROUND(I169*H169,2)</f>
        <v>0</v>
      </c>
      <c r="BL169" s="18" t="s">
        <v>142</v>
      </c>
      <c r="BM169" s="187" t="s">
        <v>613</v>
      </c>
    </row>
    <row r="170" spans="1:65" s="14" customFormat="1">
      <c r="B170" s="205"/>
      <c r="C170" s="206"/>
      <c r="D170" s="196" t="s">
        <v>146</v>
      </c>
      <c r="E170" s="206"/>
      <c r="F170" s="208" t="s">
        <v>614</v>
      </c>
      <c r="G170" s="206"/>
      <c r="H170" s="209">
        <v>29.536999999999999</v>
      </c>
      <c r="I170" s="210"/>
      <c r="J170" s="206"/>
      <c r="K170" s="206"/>
      <c r="L170" s="211"/>
      <c r="M170" s="212"/>
      <c r="N170" s="213"/>
      <c r="O170" s="213"/>
      <c r="P170" s="213"/>
      <c r="Q170" s="213"/>
      <c r="R170" s="213"/>
      <c r="S170" s="213"/>
      <c r="T170" s="214"/>
      <c r="AT170" s="215" t="s">
        <v>146</v>
      </c>
      <c r="AU170" s="215" t="s">
        <v>83</v>
      </c>
      <c r="AV170" s="14" t="s">
        <v>83</v>
      </c>
      <c r="AW170" s="14" t="s">
        <v>4</v>
      </c>
      <c r="AX170" s="14" t="s">
        <v>80</v>
      </c>
      <c r="AY170" s="215" t="s">
        <v>135</v>
      </c>
    </row>
    <row r="171" spans="1:65" s="2" customFormat="1" ht="24.15" customHeight="1">
      <c r="A171" s="35"/>
      <c r="B171" s="36"/>
      <c r="C171" s="176" t="s">
        <v>233</v>
      </c>
      <c r="D171" s="176" t="s">
        <v>137</v>
      </c>
      <c r="E171" s="177" t="s">
        <v>615</v>
      </c>
      <c r="F171" s="178" t="s">
        <v>616</v>
      </c>
      <c r="G171" s="179" t="s">
        <v>617</v>
      </c>
      <c r="H171" s="180">
        <v>2</v>
      </c>
      <c r="I171" s="181"/>
      <c r="J171" s="182">
        <f>ROUND(I171*H171,2)</f>
        <v>0</v>
      </c>
      <c r="K171" s="178" t="s">
        <v>141</v>
      </c>
      <c r="L171" s="40"/>
      <c r="M171" s="183" t="s">
        <v>19</v>
      </c>
      <c r="N171" s="184" t="s">
        <v>43</v>
      </c>
      <c r="O171" s="65"/>
      <c r="P171" s="185">
        <f>O171*H171</f>
        <v>0</v>
      </c>
      <c r="Q171" s="185">
        <v>1.0189999999999999E-2</v>
      </c>
      <c r="R171" s="185">
        <f>Q171*H171</f>
        <v>2.0379999999999999E-2</v>
      </c>
      <c r="S171" s="185">
        <v>0</v>
      </c>
      <c r="T171" s="186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87" t="s">
        <v>142</v>
      </c>
      <c r="AT171" s="187" t="s">
        <v>137</v>
      </c>
      <c r="AU171" s="187" t="s">
        <v>83</v>
      </c>
      <c r="AY171" s="18" t="s">
        <v>135</v>
      </c>
      <c r="BE171" s="188">
        <f>IF(N171="základní",J171,0)</f>
        <v>0</v>
      </c>
      <c r="BF171" s="188">
        <f>IF(N171="snížená",J171,0)</f>
        <v>0</v>
      </c>
      <c r="BG171" s="188">
        <f>IF(N171="zákl. přenesená",J171,0)</f>
        <v>0</v>
      </c>
      <c r="BH171" s="188">
        <f>IF(N171="sníž. přenesená",J171,0)</f>
        <v>0</v>
      </c>
      <c r="BI171" s="188">
        <f>IF(N171="nulová",J171,0)</f>
        <v>0</v>
      </c>
      <c r="BJ171" s="18" t="s">
        <v>80</v>
      </c>
      <c r="BK171" s="188">
        <f>ROUND(I171*H171,2)</f>
        <v>0</v>
      </c>
      <c r="BL171" s="18" t="s">
        <v>142</v>
      </c>
      <c r="BM171" s="187" t="s">
        <v>618</v>
      </c>
    </row>
    <row r="172" spans="1:65" s="2" customFormat="1">
      <c r="A172" s="35"/>
      <c r="B172" s="36"/>
      <c r="C172" s="37"/>
      <c r="D172" s="189" t="s">
        <v>144</v>
      </c>
      <c r="E172" s="37"/>
      <c r="F172" s="190" t="s">
        <v>619</v>
      </c>
      <c r="G172" s="37"/>
      <c r="H172" s="37"/>
      <c r="I172" s="191"/>
      <c r="J172" s="37"/>
      <c r="K172" s="37"/>
      <c r="L172" s="40"/>
      <c r="M172" s="192"/>
      <c r="N172" s="193"/>
      <c r="O172" s="65"/>
      <c r="P172" s="65"/>
      <c r="Q172" s="65"/>
      <c r="R172" s="65"/>
      <c r="S172" s="65"/>
      <c r="T172" s="66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144</v>
      </c>
      <c r="AU172" s="18" t="s">
        <v>83</v>
      </c>
    </row>
    <row r="173" spans="1:65" s="13" customFormat="1">
      <c r="B173" s="194"/>
      <c r="C173" s="195"/>
      <c r="D173" s="196" t="s">
        <v>146</v>
      </c>
      <c r="E173" s="197" t="s">
        <v>19</v>
      </c>
      <c r="F173" s="198" t="s">
        <v>620</v>
      </c>
      <c r="G173" s="195"/>
      <c r="H173" s="197" t="s">
        <v>19</v>
      </c>
      <c r="I173" s="199"/>
      <c r="J173" s="195"/>
      <c r="K173" s="195"/>
      <c r="L173" s="200"/>
      <c r="M173" s="201"/>
      <c r="N173" s="202"/>
      <c r="O173" s="202"/>
      <c r="P173" s="202"/>
      <c r="Q173" s="202"/>
      <c r="R173" s="202"/>
      <c r="S173" s="202"/>
      <c r="T173" s="203"/>
      <c r="AT173" s="204" t="s">
        <v>146</v>
      </c>
      <c r="AU173" s="204" t="s">
        <v>83</v>
      </c>
      <c r="AV173" s="13" t="s">
        <v>80</v>
      </c>
      <c r="AW173" s="13" t="s">
        <v>33</v>
      </c>
      <c r="AX173" s="13" t="s">
        <v>72</v>
      </c>
      <c r="AY173" s="204" t="s">
        <v>135</v>
      </c>
    </row>
    <row r="174" spans="1:65" s="14" customFormat="1">
      <c r="B174" s="205"/>
      <c r="C174" s="206"/>
      <c r="D174" s="196" t="s">
        <v>146</v>
      </c>
      <c r="E174" s="207" t="s">
        <v>19</v>
      </c>
      <c r="F174" s="208" t="s">
        <v>621</v>
      </c>
      <c r="G174" s="206"/>
      <c r="H174" s="209">
        <v>2</v>
      </c>
      <c r="I174" s="210"/>
      <c r="J174" s="206"/>
      <c r="K174" s="206"/>
      <c r="L174" s="211"/>
      <c r="M174" s="212"/>
      <c r="N174" s="213"/>
      <c r="O174" s="213"/>
      <c r="P174" s="213"/>
      <c r="Q174" s="213"/>
      <c r="R174" s="213"/>
      <c r="S174" s="213"/>
      <c r="T174" s="214"/>
      <c r="AT174" s="215" t="s">
        <v>146</v>
      </c>
      <c r="AU174" s="215" t="s">
        <v>83</v>
      </c>
      <c r="AV174" s="14" t="s">
        <v>83</v>
      </c>
      <c r="AW174" s="14" t="s">
        <v>33</v>
      </c>
      <c r="AX174" s="14" t="s">
        <v>72</v>
      </c>
      <c r="AY174" s="215" t="s">
        <v>135</v>
      </c>
    </row>
    <row r="175" spans="1:65" s="15" customFormat="1">
      <c r="B175" s="216"/>
      <c r="C175" s="217"/>
      <c r="D175" s="196" t="s">
        <v>146</v>
      </c>
      <c r="E175" s="218" t="s">
        <v>19</v>
      </c>
      <c r="F175" s="219" t="s">
        <v>149</v>
      </c>
      <c r="G175" s="217"/>
      <c r="H175" s="220">
        <v>2</v>
      </c>
      <c r="I175" s="221"/>
      <c r="J175" s="217"/>
      <c r="K175" s="217"/>
      <c r="L175" s="222"/>
      <c r="M175" s="223"/>
      <c r="N175" s="224"/>
      <c r="O175" s="224"/>
      <c r="P175" s="224"/>
      <c r="Q175" s="224"/>
      <c r="R175" s="224"/>
      <c r="S175" s="224"/>
      <c r="T175" s="225"/>
      <c r="AT175" s="226" t="s">
        <v>146</v>
      </c>
      <c r="AU175" s="226" t="s">
        <v>83</v>
      </c>
      <c r="AV175" s="15" t="s">
        <v>142</v>
      </c>
      <c r="AW175" s="15" t="s">
        <v>33</v>
      </c>
      <c r="AX175" s="15" t="s">
        <v>80</v>
      </c>
      <c r="AY175" s="226" t="s">
        <v>135</v>
      </c>
    </row>
    <row r="176" spans="1:65" s="2" customFormat="1" ht="21.75" customHeight="1">
      <c r="A176" s="35"/>
      <c r="B176" s="36"/>
      <c r="C176" s="227" t="s">
        <v>8</v>
      </c>
      <c r="D176" s="227" t="s">
        <v>210</v>
      </c>
      <c r="E176" s="228" t="s">
        <v>622</v>
      </c>
      <c r="F176" s="229" t="s">
        <v>623</v>
      </c>
      <c r="G176" s="230" t="s">
        <v>617</v>
      </c>
      <c r="H176" s="231">
        <v>2</v>
      </c>
      <c r="I176" s="232"/>
      <c r="J176" s="233">
        <f>ROUND(I176*H176,2)</f>
        <v>0</v>
      </c>
      <c r="K176" s="229" t="s">
        <v>141</v>
      </c>
      <c r="L176" s="234"/>
      <c r="M176" s="235" t="s">
        <v>19</v>
      </c>
      <c r="N176" s="236" t="s">
        <v>43</v>
      </c>
      <c r="O176" s="65"/>
      <c r="P176" s="185">
        <f>O176*H176</f>
        <v>0</v>
      </c>
      <c r="Q176" s="185">
        <v>0.50600000000000001</v>
      </c>
      <c r="R176" s="185">
        <f>Q176*H176</f>
        <v>1.012</v>
      </c>
      <c r="S176" s="185">
        <v>0</v>
      </c>
      <c r="T176" s="186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87" t="s">
        <v>189</v>
      </c>
      <c r="AT176" s="187" t="s">
        <v>210</v>
      </c>
      <c r="AU176" s="187" t="s">
        <v>83</v>
      </c>
      <c r="AY176" s="18" t="s">
        <v>135</v>
      </c>
      <c r="BE176" s="188">
        <f>IF(N176="základní",J176,0)</f>
        <v>0</v>
      </c>
      <c r="BF176" s="188">
        <f>IF(N176="snížená",J176,0)</f>
        <v>0</v>
      </c>
      <c r="BG176" s="188">
        <f>IF(N176="zákl. přenesená",J176,0)</f>
        <v>0</v>
      </c>
      <c r="BH176" s="188">
        <f>IF(N176="sníž. přenesená",J176,0)</f>
        <v>0</v>
      </c>
      <c r="BI176" s="188">
        <f>IF(N176="nulová",J176,0)</f>
        <v>0</v>
      </c>
      <c r="BJ176" s="18" t="s">
        <v>80</v>
      </c>
      <c r="BK176" s="188">
        <f>ROUND(I176*H176,2)</f>
        <v>0</v>
      </c>
      <c r="BL176" s="18" t="s">
        <v>142</v>
      </c>
      <c r="BM176" s="187" t="s">
        <v>624</v>
      </c>
    </row>
    <row r="177" spans="1:65" s="2" customFormat="1" ht="24.15" customHeight="1">
      <c r="A177" s="35"/>
      <c r="B177" s="36"/>
      <c r="C177" s="176" t="s">
        <v>324</v>
      </c>
      <c r="D177" s="176" t="s">
        <v>137</v>
      </c>
      <c r="E177" s="177" t="s">
        <v>625</v>
      </c>
      <c r="F177" s="178" t="s">
        <v>626</v>
      </c>
      <c r="G177" s="179" t="s">
        <v>617</v>
      </c>
      <c r="H177" s="180">
        <v>1</v>
      </c>
      <c r="I177" s="181"/>
      <c r="J177" s="182">
        <f>ROUND(I177*H177,2)</f>
        <v>0</v>
      </c>
      <c r="K177" s="178" t="s">
        <v>141</v>
      </c>
      <c r="L177" s="40"/>
      <c r="M177" s="183" t="s">
        <v>19</v>
      </c>
      <c r="N177" s="184" t="s">
        <v>43</v>
      </c>
      <c r="O177" s="65"/>
      <c r="P177" s="185">
        <f>O177*H177</f>
        <v>0</v>
      </c>
      <c r="Q177" s="185">
        <v>2.8539999999999999E-2</v>
      </c>
      <c r="R177" s="185">
        <f>Q177*H177</f>
        <v>2.8539999999999999E-2</v>
      </c>
      <c r="S177" s="185">
        <v>0</v>
      </c>
      <c r="T177" s="186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87" t="s">
        <v>142</v>
      </c>
      <c r="AT177" s="187" t="s">
        <v>137</v>
      </c>
      <c r="AU177" s="187" t="s">
        <v>83</v>
      </c>
      <c r="AY177" s="18" t="s">
        <v>135</v>
      </c>
      <c r="BE177" s="188">
        <f>IF(N177="základní",J177,0)</f>
        <v>0</v>
      </c>
      <c r="BF177" s="188">
        <f>IF(N177="snížená",J177,0)</f>
        <v>0</v>
      </c>
      <c r="BG177" s="188">
        <f>IF(N177="zákl. přenesená",J177,0)</f>
        <v>0</v>
      </c>
      <c r="BH177" s="188">
        <f>IF(N177="sníž. přenesená",J177,0)</f>
        <v>0</v>
      </c>
      <c r="BI177" s="188">
        <f>IF(N177="nulová",J177,0)</f>
        <v>0</v>
      </c>
      <c r="BJ177" s="18" t="s">
        <v>80</v>
      </c>
      <c r="BK177" s="188">
        <f>ROUND(I177*H177,2)</f>
        <v>0</v>
      </c>
      <c r="BL177" s="18" t="s">
        <v>142</v>
      </c>
      <c r="BM177" s="187" t="s">
        <v>627</v>
      </c>
    </row>
    <row r="178" spans="1:65" s="2" customFormat="1">
      <c r="A178" s="35"/>
      <c r="B178" s="36"/>
      <c r="C178" s="37"/>
      <c r="D178" s="189" t="s">
        <v>144</v>
      </c>
      <c r="E178" s="37"/>
      <c r="F178" s="190" t="s">
        <v>628</v>
      </c>
      <c r="G178" s="37"/>
      <c r="H178" s="37"/>
      <c r="I178" s="191"/>
      <c r="J178" s="37"/>
      <c r="K178" s="37"/>
      <c r="L178" s="40"/>
      <c r="M178" s="192"/>
      <c r="N178" s="193"/>
      <c r="O178" s="65"/>
      <c r="P178" s="65"/>
      <c r="Q178" s="65"/>
      <c r="R178" s="65"/>
      <c r="S178" s="65"/>
      <c r="T178" s="66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8" t="s">
        <v>144</v>
      </c>
      <c r="AU178" s="18" t="s">
        <v>83</v>
      </c>
    </row>
    <row r="179" spans="1:65" s="13" customFormat="1">
      <c r="B179" s="194"/>
      <c r="C179" s="195"/>
      <c r="D179" s="196" t="s">
        <v>146</v>
      </c>
      <c r="E179" s="197" t="s">
        <v>19</v>
      </c>
      <c r="F179" s="198" t="s">
        <v>629</v>
      </c>
      <c r="G179" s="195"/>
      <c r="H179" s="197" t="s">
        <v>19</v>
      </c>
      <c r="I179" s="199"/>
      <c r="J179" s="195"/>
      <c r="K179" s="195"/>
      <c r="L179" s="200"/>
      <c r="M179" s="201"/>
      <c r="N179" s="202"/>
      <c r="O179" s="202"/>
      <c r="P179" s="202"/>
      <c r="Q179" s="202"/>
      <c r="R179" s="202"/>
      <c r="S179" s="202"/>
      <c r="T179" s="203"/>
      <c r="AT179" s="204" t="s">
        <v>146</v>
      </c>
      <c r="AU179" s="204" t="s">
        <v>83</v>
      </c>
      <c r="AV179" s="13" t="s">
        <v>80</v>
      </c>
      <c r="AW179" s="13" t="s">
        <v>33</v>
      </c>
      <c r="AX179" s="13" t="s">
        <v>72</v>
      </c>
      <c r="AY179" s="204" t="s">
        <v>135</v>
      </c>
    </row>
    <row r="180" spans="1:65" s="14" customFormat="1">
      <c r="B180" s="205"/>
      <c r="C180" s="206"/>
      <c r="D180" s="196" t="s">
        <v>146</v>
      </c>
      <c r="E180" s="207" t="s">
        <v>19</v>
      </c>
      <c r="F180" s="208" t="s">
        <v>535</v>
      </c>
      <c r="G180" s="206"/>
      <c r="H180" s="209">
        <v>1</v>
      </c>
      <c r="I180" s="210"/>
      <c r="J180" s="206"/>
      <c r="K180" s="206"/>
      <c r="L180" s="211"/>
      <c r="M180" s="212"/>
      <c r="N180" s="213"/>
      <c r="O180" s="213"/>
      <c r="P180" s="213"/>
      <c r="Q180" s="213"/>
      <c r="R180" s="213"/>
      <c r="S180" s="213"/>
      <c r="T180" s="214"/>
      <c r="AT180" s="215" t="s">
        <v>146</v>
      </c>
      <c r="AU180" s="215" t="s">
        <v>83</v>
      </c>
      <c r="AV180" s="14" t="s">
        <v>83</v>
      </c>
      <c r="AW180" s="14" t="s">
        <v>33</v>
      </c>
      <c r="AX180" s="14" t="s">
        <v>72</v>
      </c>
      <c r="AY180" s="215" t="s">
        <v>135</v>
      </c>
    </row>
    <row r="181" spans="1:65" s="15" customFormat="1">
      <c r="B181" s="216"/>
      <c r="C181" s="217"/>
      <c r="D181" s="196" t="s">
        <v>146</v>
      </c>
      <c r="E181" s="218" t="s">
        <v>19</v>
      </c>
      <c r="F181" s="219" t="s">
        <v>149</v>
      </c>
      <c r="G181" s="217"/>
      <c r="H181" s="220">
        <v>1</v>
      </c>
      <c r="I181" s="221"/>
      <c r="J181" s="217"/>
      <c r="K181" s="217"/>
      <c r="L181" s="222"/>
      <c r="M181" s="223"/>
      <c r="N181" s="224"/>
      <c r="O181" s="224"/>
      <c r="P181" s="224"/>
      <c r="Q181" s="224"/>
      <c r="R181" s="224"/>
      <c r="S181" s="224"/>
      <c r="T181" s="225"/>
      <c r="AT181" s="226" t="s">
        <v>146</v>
      </c>
      <c r="AU181" s="226" t="s">
        <v>83</v>
      </c>
      <c r="AV181" s="15" t="s">
        <v>142</v>
      </c>
      <c r="AW181" s="15" t="s">
        <v>33</v>
      </c>
      <c r="AX181" s="15" t="s">
        <v>80</v>
      </c>
      <c r="AY181" s="226" t="s">
        <v>135</v>
      </c>
    </row>
    <row r="182" spans="1:65" s="2" customFormat="1" ht="21.75" customHeight="1">
      <c r="A182" s="35"/>
      <c r="B182" s="36"/>
      <c r="C182" s="227" t="s">
        <v>331</v>
      </c>
      <c r="D182" s="227" t="s">
        <v>210</v>
      </c>
      <c r="E182" s="228" t="s">
        <v>630</v>
      </c>
      <c r="F182" s="229" t="s">
        <v>631</v>
      </c>
      <c r="G182" s="230" t="s">
        <v>617</v>
      </c>
      <c r="H182" s="231">
        <v>1</v>
      </c>
      <c r="I182" s="232"/>
      <c r="J182" s="233">
        <f>ROUND(I182*H182,2)</f>
        <v>0</v>
      </c>
      <c r="K182" s="229" t="s">
        <v>141</v>
      </c>
      <c r="L182" s="234"/>
      <c r="M182" s="235" t="s">
        <v>19</v>
      </c>
      <c r="N182" s="236" t="s">
        <v>43</v>
      </c>
      <c r="O182" s="65"/>
      <c r="P182" s="185">
        <f>O182*H182</f>
        <v>0</v>
      </c>
      <c r="Q182" s="185">
        <v>1.6</v>
      </c>
      <c r="R182" s="185">
        <f>Q182*H182</f>
        <v>1.6</v>
      </c>
      <c r="S182" s="185">
        <v>0</v>
      </c>
      <c r="T182" s="186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87" t="s">
        <v>189</v>
      </c>
      <c r="AT182" s="187" t="s">
        <v>210</v>
      </c>
      <c r="AU182" s="187" t="s">
        <v>83</v>
      </c>
      <c r="AY182" s="18" t="s">
        <v>135</v>
      </c>
      <c r="BE182" s="188">
        <f>IF(N182="základní",J182,0)</f>
        <v>0</v>
      </c>
      <c r="BF182" s="188">
        <f>IF(N182="snížená",J182,0)</f>
        <v>0</v>
      </c>
      <c r="BG182" s="188">
        <f>IF(N182="zákl. přenesená",J182,0)</f>
        <v>0</v>
      </c>
      <c r="BH182" s="188">
        <f>IF(N182="sníž. přenesená",J182,0)</f>
        <v>0</v>
      </c>
      <c r="BI182" s="188">
        <f>IF(N182="nulová",J182,0)</f>
        <v>0</v>
      </c>
      <c r="BJ182" s="18" t="s">
        <v>80</v>
      </c>
      <c r="BK182" s="188">
        <f>ROUND(I182*H182,2)</f>
        <v>0</v>
      </c>
      <c r="BL182" s="18" t="s">
        <v>142</v>
      </c>
      <c r="BM182" s="187" t="s">
        <v>632</v>
      </c>
    </row>
    <row r="183" spans="1:65" s="2" customFormat="1" ht="24.15" customHeight="1">
      <c r="A183" s="35"/>
      <c r="B183" s="36"/>
      <c r="C183" s="176" t="s">
        <v>338</v>
      </c>
      <c r="D183" s="176" t="s">
        <v>137</v>
      </c>
      <c r="E183" s="177" t="s">
        <v>633</v>
      </c>
      <c r="F183" s="178" t="s">
        <v>634</v>
      </c>
      <c r="G183" s="179" t="s">
        <v>617</v>
      </c>
      <c r="H183" s="180">
        <v>1</v>
      </c>
      <c r="I183" s="181"/>
      <c r="J183" s="182">
        <f>ROUND(I183*H183,2)</f>
        <v>0</v>
      </c>
      <c r="K183" s="178" t="s">
        <v>141</v>
      </c>
      <c r="L183" s="40"/>
      <c r="M183" s="183" t="s">
        <v>19</v>
      </c>
      <c r="N183" s="184" t="s">
        <v>43</v>
      </c>
      <c r="O183" s="65"/>
      <c r="P183" s="185">
        <f>O183*H183</f>
        <v>0</v>
      </c>
      <c r="Q183" s="185">
        <v>3.9269999999999999E-2</v>
      </c>
      <c r="R183" s="185">
        <f>Q183*H183</f>
        <v>3.9269999999999999E-2</v>
      </c>
      <c r="S183" s="185">
        <v>0</v>
      </c>
      <c r="T183" s="186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87" t="s">
        <v>142</v>
      </c>
      <c r="AT183" s="187" t="s">
        <v>137</v>
      </c>
      <c r="AU183" s="187" t="s">
        <v>83</v>
      </c>
      <c r="AY183" s="18" t="s">
        <v>135</v>
      </c>
      <c r="BE183" s="188">
        <f>IF(N183="základní",J183,0)</f>
        <v>0</v>
      </c>
      <c r="BF183" s="188">
        <f>IF(N183="snížená",J183,0)</f>
        <v>0</v>
      </c>
      <c r="BG183" s="188">
        <f>IF(N183="zákl. přenesená",J183,0)</f>
        <v>0</v>
      </c>
      <c r="BH183" s="188">
        <f>IF(N183="sníž. přenesená",J183,0)</f>
        <v>0</v>
      </c>
      <c r="BI183" s="188">
        <f>IF(N183="nulová",J183,0)</f>
        <v>0</v>
      </c>
      <c r="BJ183" s="18" t="s">
        <v>80</v>
      </c>
      <c r="BK183" s="188">
        <f>ROUND(I183*H183,2)</f>
        <v>0</v>
      </c>
      <c r="BL183" s="18" t="s">
        <v>142</v>
      </c>
      <c r="BM183" s="187" t="s">
        <v>635</v>
      </c>
    </row>
    <row r="184" spans="1:65" s="2" customFormat="1">
      <c r="A184" s="35"/>
      <c r="B184" s="36"/>
      <c r="C184" s="37"/>
      <c r="D184" s="189" t="s">
        <v>144</v>
      </c>
      <c r="E184" s="37"/>
      <c r="F184" s="190" t="s">
        <v>636</v>
      </c>
      <c r="G184" s="37"/>
      <c r="H184" s="37"/>
      <c r="I184" s="191"/>
      <c r="J184" s="37"/>
      <c r="K184" s="37"/>
      <c r="L184" s="40"/>
      <c r="M184" s="192"/>
      <c r="N184" s="193"/>
      <c r="O184" s="65"/>
      <c r="P184" s="65"/>
      <c r="Q184" s="65"/>
      <c r="R184" s="65"/>
      <c r="S184" s="65"/>
      <c r="T184" s="66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8" t="s">
        <v>144</v>
      </c>
      <c r="AU184" s="18" t="s">
        <v>83</v>
      </c>
    </row>
    <row r="185" spans="1:65" s="13" customFormat="1">
      <c r="B185" s="194"/>
      <c r="C185" s="195"/>
      <c r="D185" s="196" t="s">
        <v>146</v>
      </c>
      <c r="E185" s="197" t="s">
        <v>19</v>
      </c>
      <c r="F185" s="198" t="s">
        <v>637</v>
      </c>
      <c r="G185" s="195"/>
      <c r="H185" s="197" t="s">
        <v>19</v>
      </c>
      <c r="I185" s="199"/>
      <c r="J185" s="195"/>
      <c r="K185" s="195"/>
      <c r="L185" s="200"/>
      <c r="M185" s="201"/>
      <c r="N185" s="202"/>
      <c r="O185" s="202"/>
      <c r="P185" s="202"/>
      <c r="Q185" s="202"/>
      <c r="R185" s="202"/>
      <c r="S185" s="202"/>
      <c r="T185" s="203"/>
      <c r="AT185" s="204" t="s">
        <v>146</v>
      </c>
      <c r="AU185" s="204" t="s">
        <v>83</v>
      </c>
      <c r="AV185" s="13" t="s">
        <v>80</v>
      </c>
      <c r="AW185" s="13" t="s">
        <v>33</v>
      </c>
      <c r="AX185" s="13" t="s">
        <v>72</v>
      </c>
      <c r="AY185" s="204" t="s">
        <v>135</v>
      </c>
    </row>
    <row r="186" spans="1:65" s="14" customFormat="1">
      <c r="B186" s="205"/>
      <c r="C186" s="206"/>
      <c r="D186" s="196" t="s">
        <v>146</v>
      </c>
      <c r="E186" s="207" t="s">
        <v>19</v>
      </c>
      <c r="F186" s="208" t="s">
        <v>535</v>
      </c>
      <c r="G186" s="206"/>
      <c r="H186" s="209">
        <v>1</v>
      </c>
      <c r="I186" s="210"/>
      <c r="J186" s="206"/>
      <c r="K186" s="206"/>
      <c r="L186" s="211"/>
      <c r="M186" s="212"/>
      <c r="N186" s="213"/>
      <c r="O186" s="213"/>
      <c r="P186" s="213"/>
      <c r="Q186" s="213"/>
      <c r="R186" s="213"/>
      <c r="S186" s="213"/>
      <c r="T186" s="214"/>
      <c r="AT186" s="215" t="s">
        <v>146</v>
      </c>
      <c r="AU186" s="215" t="s">
        <v>83</v>
      </c>
      <c r="AV186" s="14" t="s">
        <v>83</v>
      </c>
      <c r="AW186" s="14" t="s">
        <v>33</v>
      </c>
      <c r="AX186" s="14" t="s">
        <v>72</v>
      </c>
      <c r="AY186" s="215" t="s">
        <v>135</v>
      </c>
    </row>
    <row r="187" spans="1:65" s="15" customFormat="1">
      <c r="B187" s="216"/>
      <c r="C187" s="217"/>
      <c r="D187" s="196" t="s">
        <v>146</v>
      </c>
      <c r="E187" s="218" t="s">
        <v>19</v>
      </c>
      <c r="F187" s="219" t="s">
        <v>149</v>
      </c>
      <c r="G187" s="217"/>
      <c r="H187" s="220">
        <v>1</v>
      </c>
      <c r="I187" s="221"/>
      <c r="J187" s="217"/>
      <c r="K187" s="217"/>
      <c r="L187" s="222"/>
      <c r="M187" s="223"/>
      <c r="N187" s="224"/>
      <c r="O187" s="224"/>
      <c r="P187" s="224"/>
      <c r="Q187" s="224"/>
      <c r="R187" s="224"/>
      <c r="S187" s="224"/>
      <c r="T187" s="225"/>
      <c r="AT187" s="226" t="s">
        <v>146</v>
      </c>
      <c r="AU187" s="226" t="s">
        <v>83</v>
      </c>
      <c r="AV187" s="15" t="s">
        <v>142</v>
      </c>
      <c r="AW187" s="15" t="s">
        <v>33</v>
      </c>
      <c r="AX187" s="15" t="s">
        <v>80</v>
      </c>
      <c r="AY187" s="226" t="s">
        <v>135</v>
      </c>
    </row>
    <row r="188" spans="1:65" s="2" customFormat="1" ht="21.75" customHeight="1">
      <c r="A188" s="35"/>
      <c r="B188" s="36"/>
      <c r="C188" s="227" t="s">
        <v>345</v>
      </c>
      <c r="D188" s="227" t="s">
        <v>210</v>
      </c>
      <c r="E188" s="228" t="s">
        <v>638</v>
      </c>
      <c r="F188" s="229" t="s">
        <v>639</v>
      </c>
      <c r="G188" s="230" t="s">
        <v>617</v>
      </c>
      <c r="H188" s="231">
        <v>1</v>
      </c>
      <c r="I188" s="232"/>
      <c r="J188" s="233">
        <f>ROUND(I188*H188,2)</f>
        <v>0</v>
      </c>
      <c r="K188" s="229" t="s">
        <v>141</v>
      </c>
      <c r="L188" s="234"/>
      <c r="M188" s="235" t="s">
        <v>19</v>
      </c>
      <c r="N188" s="236" t="s">
        <v>43</v>
      </c>
      <c r="O188" s="65"/>
      <c r="P188" s="185">
        <f>O188*H188</f>
        <v>0</v>
      </c>
      <c r="Q188" s="185">
        <v>0.218</v>
      </c>
      <c r="R188" s="185">
        <f>Q188*H188</f>
        <v>0.218</v>
      </c>
      <c r="S188" s="185">
        <v>0</v>
      </c>
      <c r="T188" s="186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87" t="s">
        <v>189</v>
      </c>
      <c r="AT188" s="187" t="s">
        <v>210</v>
      </c>
      <c r="AU188" s="187" t="s">
        <v>83</v>
      </c>
      <c r="AY188" s="18" t="s">
        <v>135</v>
      </c>
      <c r="BE188" s="188">
        <f>IF(N188="základní",J188,0)</f>
        <v>0</v>
      </c>
      <c r="BF188" s="188">
        <f>IF(N188="snížená",J188,0)</f>
        <v>0</v>
      </c>
      <c r="BG188" s="188">
        <f>IF(N188="zákl. přenesená",J188,0)</f>
        <v>0</v>
      </c>
      <c r="BH188" s="188">
        <f>IF(N188="sníž. přenesená",J188,0)</f>
        <v>0</v>
      </c>
      <c r="BI188" s="188">
        <f>IF(N188="nulová",J188,0)</f>
        <v>0</v>
      </c>
      <c r="BJ188" s="18" t="s">
        <v>80</v>
      </c>
      <c r="BK188" s="188">
        <f>ROUND(I188*H188,2)</f>
        <v>0</v>
      </c>
      <c r="BL188" s="18" t="s">
        <v>142</v>
      </c>
      <c r="BM188" s="187" t="s">
        <v>640</v>
      </c>
    </row>
    <row r="189" spans="1:65" s="2" customFormat="1" ht="33" customHeight="1">
      <c r="A189" s="35"/>
      <c r="B189" s="36"/>
      <c r="C189" s="176" t="s">
        <v>353</v>
      </c>
      <c r="D189" s="176" t="s">
        <v>137</v>
      </c>
      <c r="E189" s="177" t="s">
        <v>641</v>
      </c>
      <c r="F189" s="178" t="s">
        <v>642</v>
      </c>
      <c r="G189" s="179" t="s">
        <v>152</v>
      </c>
      <c r="H189" s="180">
        <v>5.3540000000000001</v>
      </c>
      <c r="I189" s="181"/>
      <c r="J189" s="182">
        <f>ROUND(I189*H189,2)</f>
        <v>0</v>
      </c>
      <c r="K189" s="178" t="s">
        <v>141</v>
      </c>
      <c r="L189" s="40"/>
      <c r="M189" s="183" t="s">
        <v>19</v>
      </c>
      <c r="N189" s="184" t="s">
        <v>43</v>
      </c>
      <c r="O189" s="65"/>
      <c r="P189" s="185">
        <f>O189*H189</f>
        <v>0</v>
      </c>
      <c r="Q189" s="185">
        <v>2.3010199999999998</v>
      </c>
      <c r="R189" s="185">
        <f>Q189*H189</f>
        <v>12.319661079999999</v>
      </c>
      <c r="S189" s="185">
        <v>0</v>
      </c>
      <c r="T189" s="186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87" t="s">
        <v>142</v>
      </c>
      <c r="AT189" s="187" t="s">
        <v>137</v>
      </c>
      <c r="AU189" s="187" t="s">
        <v>83</v>
      </c>
      <c r="AY189" s="18" t="s">
        <v>135</v>
      </c>
      <c r="BE189" s="188">
        <f>IF(N189="základní",J189,0)</f>
        <v>0</v>
      </c>
      <c r="BF189" s="188">
        <f>IF(N189="snížená",J189,0)</f>
        <v>0</v>
      </c>
      <c r="BG189" s="188">
        <f>IF(N189="zákl. přenesená",J189,0)</f>
        <v>0</v>
      </c>
      <c r="BH189" s="188">
        <f>IF(N189="sníž. přenesená",J189,0)</f>
        <v>0</v>
      </c>
      <c r="BI189" s="188">
        <f>IF(N189="nulová",J189,0)</f>
        <v>0</v>
      </c>
      <c r="BJ189" s="18" t="s">
        <v>80</v>
      </c>
      <c r="BK189" s="188">
        <f>ROUND(I189*H189,2)</f>
        <v>0</v>
      </c>
      <c r="BL189" s="18" t="s">
        <v>142</v>
      </c>
      <c r="BM189" s="187" t="s">
        <v>643</v>
      </c>
    </row>
    <row r="190" spans="1:65" s="2" customFormat="1">
      <c r="A190" s="35"/>
      <c r="B190" s="36"/>
      <c r="C190" s="37"/>
      <c r="D190" s="189" t="s">
        <v>144</v>
      </c>
      <c r="E190" s="37"/>
      <c r="F190" s="190" t="s">
        <v>644</v>
      </c>
      <c r="G190" s="37"/>
      <c r="H190" s="37"/>
      <c r="I190" s="191"/>
      <c r="J190" s="37"/>
      <c r="K190" s="37"/>
      <c r="L190" s="40"/>
      <c r="M190" s="192"/>
      <c r="N190" s="193"/>
      <c r="O190" s="65"/>
      <c r="P190" s="65"/>
      <c r="Q190" s="65"/>
      <c r="R190" s="65"/>
      <c r="S190" s="65"/>
      <c r="T190" s="66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8" t="s">
        <v>144</v>
      </c>
      <c r="AU190" s="18" t="s">
        <v>83</v>
      </c>
    </row>
    <row r="191" spans="1:65" s="13" customFormat="1" ht="20">
      <c r="B191" s="194"/>
      <c r="C191" s="195"/>
      <c r="D191" s="196" t="s">
        <v>146</v>
      </c>
      <c r="E191" s="197" t="s">
        <v>19</v>
      </c>
      <c r="F191" s="198" t="s">
        <v>645</v>
      </c>
      <c r="G191" s="195"/>
      <c r="H191" s="197" t="s">
        <v>19</v>
      </c>
      <c r="I191" s="199"/>
      <c r="J191" s="195"/>
      <c r="K191" s="195"/>
      <c r="L191" s="200"/>
      <c r="M191" s="201"/>
      <c r="N191" s="202"/>
      <c r="O191" s="202"/>
      <c r="P191" s="202"/>
      <c r="Q191" s="202"/>
      <c r="R191" s="202"/>
      <c r="S191" s="202"/>
      <c r="T191" s="203"/>
      <c r="AT191" s="204" t="s">
        <v>146</v>
      </c>
      <c r="AU191" s="204" t="s">
        <v>83</v>
      </c>
      <c r="AV191" s="13" t="s">
        <v>80</v>
      </c>
      <c r="AW191" s="13" t="s">
        <v>33</v>
      </c>
      <c r="AX191" s="13" t="s">
        <v>72</v>
      </c>
      <c r="AY191" s="204" t="s">
        <v>135</v>
      </c>
    </row>
    <row r="192" spans="1:65" s="14" customFormat="1">
      <c r="B192" s="205"/>
      <c r="C192" s="206"/>
      <c r="D192" s="196" t="s">
        <v>146</v>
      </c>
      <c r="E192" s="207" t="s">
        <v>19</v>
      </c>
      <c r="F192" s="208" t="s">
        <v>646</v>
      </c>
      <c r="G192" s="206"/>
      <c r="H192" s="209">
        <v>3.387</v>
      </c>
      <c r="I192" s="210"/>
      <c r="J192" s="206"/>
      <c r="K192" s="206"/>
      <c r="L192" s="211"/>
      <c r="M192" s="212"/>
      <c r="N192" s="213"/>
      <c r="O192" s="213"/>
      <c r="P192" s="213"/>
      <c r="Q192" s="213"/>
      <c r="R192" s="213"/>
      <c r="S192" s="213"/>
      <c r="T192" s="214"/>
      <c r="AT192" s="215" t="s">
        <v>146</v>
      </c>
      <c r="AU192" s="215" t="s">
        <v>83</v>
      </c>
      <c r="AV192" s="14" t="s">
        <v>83</v>
      </c>
      <c r="AW192" s="14" t="s">
        <v>33</v>
      </c>
      <c r="AX192" s="14" t="s">
        <v>72</v>
      </c>
      <c r="AY192" s="215" t="s">
        <v>135</v>
      </c>
    </row>
    <row r="193" spans="1:65" s="13" customFormat="1">
      <c r="B193" s="194"/>
      <c r="C193" s="195"/>
      <c r="D193" s="196" t="s">
        <v>146</v>
      </c>
      <c r="E193" s="197" t="s">
        <v>19</v>
      </c>
      <c r="F193" s="198" t="s">
        <v>647</v>
      </c>
      <c r="G193" s="195"/>
      <c r="H193" s="197" t="s">
        <v>19</v>
      </c>
      <c r="I193" s="199"/>
      <c r="J193" s="195"/>
      <c r="K193" s="195"/>
      <c r="L193" s="200"/>
      <c r="M193" s="201"/>
      <c r="N193" s="202"/>
      <c r="O193" s="202"/>
      <c r="P193" s="202"/>
      <c r="Q193" s="202"/>
      <c r="R193" s="202"/>
      <c r="S193" s="202"/>
      <c r="T193" s="203"/>
      <c r="AT193" s="204" t="s">
        <v>146</v>
      </c>
      <c r="AU193" s="204" t="s">
        <v>83</v>
      </c>
      <c r="AV193" s="13" t="s">
        <v>80</v>
      </c>
      <c r="AW193" s="13" t="s">
        <v>33</v>
      </c>
      <c r="AX193" s="13" t="s">
        <v>72</v>
      </c>
      <c r="AY193" s="204" t="s">
        <v>135</v>
      </c>
    </row>
    <row r="194" spans="1:65" s="14" customFormat="1">
      <c r="B194" s="205"/>
      <c r="C194" s="206"/>
      <c r="D194" s="196" t="s">
        <v>146</v>
      </c>
      <c r="E194" s="207" t="s">
        <v>19</v>
      </c>
      <c r="F194" s="208" t="s">
        <v>648</v>
      </c>
      <c r="G194" s="206"/>
      <c r="H194" s="209">
        <v>1.9670000000000001</v>
      </c>
      <c r="I194" s="210"/>
      <c r="J194" s="206"/>
      <c r="K194" s="206"/>
      <c r="L194" s="211"/>
      <c r="M194" s="212"/>
      <c r="N194" s="213"/>
      <c r="O194" s="213"/>
      <c r="P194" s="213"/>
      <c r="Q194" s="213"/>
      <c r="R194" s="213"/>
      <c r="S194" s="213"/>
      <c r="T194" s="214"/>
      <c r="AT194" s="215" t="s">
        <v>146</v>
      </c>
      <c r="AU194" s="215" t="s">
        <v>83</v>
      </c>
      <c r="AV194" s="14" t="s">
        <v>83</v>
      </c>
      <c r="AW194" s="14" t="s">
        <v>33</v>
      </c>
      <c r="AX194" s="14" t="s">
        <v>72</v>
      </c>
      <c r="AY194" s="215" t="s">
        <v>135</v>
      </c>
    </row>
    <row r="195" spans="1:65" s="15" customFormat="1">
      <c r="B195" s="216"/>
      <c r="C195" s="217"/>
      <c r="D195" s="196" t="s">
        <v>146</v>
      </c>
      <c r="E195" s="218" t="s">
        <v>19</v>
      </c>
      <c r="F195" s="219" t="s">
        <v>149</v>
      </c>
      <c r="G195" s="217"/>
      <c r="H195" s="220">
        <v>5.3540000000000001</v>
      </c>
      <c r="I195" s="221"/>
      <c r="J195" s="217"/>
      <c r="K195" s="217"/>
      <c r="L195" s="222"/>
      <c r="M195" s="223"/>
      <c r="N195" s="224"/>
      <c r="O195" s="224"/>
      <c r="P195" s="224"/>
      <c r="Q195" s="224"/>
      <c r="R195" s="224"/>
      <c r="S195" s="224"/>
      <c r="T195" s="225"/>
      <c r="AT195" s="226" t="s">
        <v>146</v>
      </c>
      <c r="AU195" s="226" t="s">
        <v>83</v>
      </c>
      <c r="AV195" s="15" t="s">
        <v>142</v>
      </c>
      <c r="AW195" s="15" t="s">
        <v>33</v>
      </c>
      <c r="AX195" s="15" t="s">
        <v>80</v>
      </c>
      <c r="AY195" s="226" t="s">
        <v>135</v>
      </c>
    </row>
    <row r="196" spans="1:65" s="2" customFormat="1" ht="21.75" customHeight="1">
      <c r="A196" s="35"/>
      <c r="B196" s="36"/>
      <c r="C196" s="176" t="s">
        <v>7</v>
      </c>
      <c r="D196" s="176" t="s">
        <v>137</v>
      </c>
      <c r="E196" s="177" t="s">
        <v>649</v>
      </c>
      <c r="F196" s="178" t="s">
        <v>650</v>
      </c>
      <c r="G196" s="179" t="s">
        <v>140</v>
      </c>
      <c r="H196" s="180">
        <v>31.544</v>
      </c>
      <c r="I196" s="181"/>
      <c r="J196" s="182">
        <f>ROUND(I196*H196,2)</f>
        <v>0</v>
      </c>
      <c r="K196" s="178" t="s">
        <v>141</v>
      </c>
      <c r="L196" s="40"/>
      <c r="M196" s="183" t="s">
        <v>19</v>
      </c>
      <c r="N196" s="184" t="s">
        <v>43</v>
      </c>
      <c r="O196" s="65"/>
      <c r="P196" s="185">
        <f>O196*H196</f>
        <v>0</v>
      </c>
      <c r="Q196" s="185">
        <v>4.0200000000000001E-3</v>
      </c>
      <c r="R196" s="185">
        <f>Q196*H196</f>
        <v>0.12680688000000001</v>
      </c>
      <c r="S196" s="185">
        <v>0</v>
      </c>
      <c r="T196" s="186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87" t="s">
        <v>142</v>
      </c>
      <c r="AT196" s="187" t="s">
        <v>137</v>
      </c>
      <c r="AU196" s="187" t="s">
        <v>83</v>
      </c>
      <c r="AY196" s="18" t="s">
        <v>135</v>
      </c>
      <c r="BE196" s="188">
        <f>IF(N196="základní",J196,0)</f>
        <v>0</v>
      </c>
      <c r="BF196" s="188">
        <f>IF(N196="snížená",J196,0)</f>
        <v>0</v>
      </c>
      <c r="BG196" s="188">
        <f>IF(N196="zákl. přenesená",J196,0)</f>
        <v>0</v>
      </c>
      <c r="BH196" s="188">
        <f>IF(N196="sníž. přenesená",J196,0)</f>
        <v>0</v>
      </c>
      <c r="BI196" s="188">
        <f>IF(N196="nulová",J196,0)</f>
        <v>0</v>
      </c>
      <c r="BJ196" s="18" t="s">
        <v>80</v>
      </c>
      <c r="BK196" s="188">
        <f>ROUND(I196*H196,2)</f>
        <v>0</v>
      </c>
      <c r="BL196" s="18" t="s">
        <v>142</v>
      </c>
      <c r="BM196" s="187" t="s">
        <v>651</v>
      </c>
    </row>
    <row r="197" spans="1:65" s="2" customFormat="1">
      <c r="A197" s="35"/>
      <c r="B197" s="36"/>
      <c r="C197" s="37"/>
      <c r="D197" s="189" t="s">
        <v>144</v>
      </c>
      <c r="E197" s="37"/>
      <c r="F197" s="190" t="s">
        <v>652</v>
      </c>
      <c r="G197" s="37"/>
      <c r="H197" s="37"/>
      <c r="I197" s="191"/>
      <c r="J197" s="37"/>
      <c r="K197" s="37"/>
      <c r="L197" s="40"/>
      <c r="M197" s="192"/>
      <c r="N197" s="193"/>
      <c r="O197" s="65"/>
      <c r="P197" s="65"/>
      <c r="Q197" s="65"/>
      <c r="R197" s="65"/>
      <c r="S197" s="65"/>
      <c r="T197" s="66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144</v>
      </c>
      <c r="AU197" s="18" t="s">
        <v>83</v>
      </c>
    </row>
    <row r="198" spans="1:65" s="13" customFormat="1" ht="20">
      <c r="B198" s="194"/>
      <c r="C198" s="195"/>
      <c r="D198" s="196" t="s">
        <v>146</v>
      </c>
      <c r="E198" s="197" t="s">
        <v>19</v>
      </c>
      <c r="F198" s="198" t="s">
        <v>653</v>
      </c>
      <c r="G198" s="195"/>
      <c r="H198" s="197" t="s">
        <v>19</v>
      </c>
      <c r="I198" s="199"/>
      <c r="J198" s="195"/>
      <c r="K198" s="195"/>
      <c r="L198" s="200"/>
      <c r="M198" s="201"/>
      <c r="N198" s="202"/>
      <c r="O198" s="202"/>
      <c r="P198" s="202"/>
      <c r="Q198" s="202"/>
      <c r="R198" s="202"/>
      <c r="S198" s="202"/>
      <c r="T198" s="203"/>
      <c r="AT198" s="204" t="s">
        <v>146</v>
      </c>
      <c r="AU198" s="204" t="s">
        <v>83</v>
      </c>
      <c r="AV198" s="13" t="s">
        <v>80</v>
      </c>
      <c r="AW198" s="13" t="s">
        <v>33</v>
      </c>
      <c r="AX198" s="13" t="s">
        <v>72</v>
      </c>
      <c r="AY198" s="204" t="s">
        <v>135</v>
      </c>
    </row>
    <row r="199" spans="1:65" s="14" customFormat="1">
      <c r="B199" s="205"/>
      <c r="C199" s="206"/>
      <c r="D199" s="196" t="s">
        <v>146</v>
      </c>
      <c r="E199" s="207" t="s">
        <v>19</v>
      </c>
      <c r="F199" s="208" t="s">
        <v>654</v>
      </c>
      <c r="G199" s="206"/>
      <c r="H199" s="209">
        <v>19.956</v>
      </c>
      <c r="I199" s="210"/>
      <c r="J199" s="206"/>
      <c r="K199" s="206"/>
      <c r="L199" s="211"/>
      <c r="M199" s="212"/>
      <c r="N199" s="213"/>
      <c r="O199" s="213"/>
      <c r="P199" s="213"/>
      <c r="Q199" s="213"/>
      <c r="R199" s="213"/>
      <c r="S199" s="213"/>
      <c r="T199" s="214"/>
      <c r="AT199" s="215" t="s">
        <v>146</v>
      </c>
      <c r="AU199" s="215" t="s">
        <v>83</v>
      </c>
      <c r="AV199" s="14" t="s">
        <v>83</v>
      </c>
      <c r="AW199" s="14" t="s">
        <v>33</v>
      </c>
      <c r="AX199" s="14" t="s">
        <v>72</v>
      </c>
      <c r="AY199" s="215" t="s">
        <v>135</v>
      </c>
    </row>
    <row r="200" spans="1:65" s="13" customFormat="1" ht="20">
      <c r="B200" s="194"/>
      <c r="C200" s="195"/>
      <c r="D200" s="196" t="s">
        <v>146</v>
      </c>
      <c r="E200" s="197" t="s">
        <v>19</v>
      </c>
      <c r="F200" s="198" t="s">
        <v>655</v>
      </c>
      <c r="G200" s="195"/>
      <c r="H200" s="197" t="s">
        <v>19</v>
      </c>
      <c r="I200" s="199"/>
      <c r="J200" s="195"/>
      <c r="K200" s="195"/>
      <c r="L200" s="200"/>
      <c r="M200" s="201"/>
      <c r="N200" s="202"/>
      <c r="O200" s="202"/>
      <c r="P200" s="202"/>
      <c r="Q200" s="202"/>
      <c r="R200" s="202"/>
      <c r="S200" s="202"/>
      <c r="T200" s="203"/>
      <c r="AT200" s="204" t="s">
        <v>146</v>
      </c>
      <c r="AU200" s="204" t="s">
        <v>83</v>
      </c>
      <c r="AV200" s="13" t="s">
        <v>80</v>
      </c>
      <c r="AW200" s="13" t="s">
        <v>33</v>
      </c>
      <c r="AX200" s="13" t="s">
        <v>72</v>
      </c>
      <c r="AY200" s="204" t="s">
        <v>135</v>
      </c>
    </row>
    <row r="201" spans="1:65" s="14" customFormat="1">
      <c r="B201" s="205"/>
      <c r="C201" s="206"/>
      <c r="D201" s="196" t="s">
        <v>146</v>
      </c>
      <c r="E201" s="207" t="s">
        <v>19</v>
      </c>
      <c r="F201" s="208" t="s">
        <v>656</v>
      </c>
      <c r="G201" s="206"/>
      <c r="H201" s="209">
        <v>11.587999999999999</v>
      </c>
      <c r="I201" s="210"/>
      <c r="J201" s="206"/>
      <c r="K201" s="206"/>
      <c r="L201" s="211"/>
      <c r="M201" s="212"/>
      <c r="N201" s="213"/>
      <c r="O201" s="213"/>
      <c r="P201" s="213"/>
      <c r="Q201" s="213"/>
      <c r="R201" s="213"/>
      <c r="S201" s="213"/>
      <c r="T201" s="214"/>
      <c r="AT201" s="215" t="s">
        <v>146</v>
      </c>
      <c r="AU201" s="215" t="s">
        <v>83</v>
      </c>
      <c r="AV201" s="14" t="s">
        <v>83</v>
      </c>
      <c r="AW201" s="14" t="s">
        <v>33</v>
      </c>
      <c r="AX201" s="14" t="s">
        <v>72</v>
      </c>
      <c r="AY201" s="215" t="s">
        <v>135</v>
      </c>
    </row>
    <row r="202" spans="1:65" s="15" customFormat="1">
      <c r="B202" s="216"/>
      <c r="C202" s="217"/>
      <c r="D202" s="196" t="s">
        <v>146</v>
      </c>
      <c r="E202" s="218" t="s">
        <v>19</v>
      </c>
      <c r="F202" s="219" t="s">
        <v>149</v>
      </c>
      <c r="G202" s="217"/>
      <c r="H202" s="220">
        <v>31.544</v>
      </c>
      <c r="I202" s="221"/>
      <c r="J202" s="217"/>
      <c r="K202" s="217"/>
      <c r="L202" s="222"/>
      <c r="M202" s="223"/>
      <c r="N202" s="224"/>
      <c r="O202" s="224"/>
      <c r="P202" s="224"/>
      <c r="Q202" s="224"/>
      <c r="R202" s="224"/>
      <c r="S202" s="224"/>
      <c r="T202" s="225"/>
      <c r="AT202" s="226" t="s">
        <v>146</v>
      </c>
      <c r="AU202" s="226" t="s">
        <v>83</v>
      </c>
      <c r="AV202" s="15" t="s">
        <v>142</v>
      </c>
      <c r="AW202" s="15" t="s">
        <v>33</v>
      </c>
      <c r="AX202" s="15" t="s">
        <v>80</v>
      </c>
      <c r="AY202" s="226" t="s">
        <v>135</v>
      </c>
    </row>
    <row r="203" spans="1:65" s="12" customFormat="1" ht="22.75" customHeight="1">
      <c r="B203" s="160"/>
      <c r="C203" s="161"/>
      <c r="D203" s="162" t="s">
        <v>71</v>
      </c>
      <c r="E203" s="174" t="s">
        <v>196</v>
      </c>
      <c r="F203" s="174" t="s">
        <v>529</v>
      </c>
      <c r="G203" s="161"/>
      <c r="H203" s="161"/>
      <c r="I203" s="164"/>
      <c r="J203" s="175">
        <f>BK203</f>
        <v>0</v>
      </c>
      <c r="K203" s="161"/>
      <c r="L203" s="166"/>
      <c r="M203" s="167"/>
      <c r="N203" s="168"/>
      <c r="O203" s="168"/>
      <c r="P203" s="169">
        <f>SUM(P204:P218)</f>
        <v>0</v>
      </c>
      <c r="Q203" s="168"/>
      <c r="R203" s="169">
        <f>SUM(R204:R218)</f>
        <v>2.1543063999999998</v>
      </c>
      <c r="S203" s="168"/>
      <c r="T203" s="170">
        <f>SUM(T204:T218)</f>
        <v>0</v>
      </c>
      <c r="AR203" s="171" t="s">
        <v>80</v>
      </c>
      <c r="AT203" s="172" t="s">
        <v>71</v>
      </c>
      <c r="AU203" s="172" t="s">
        <v>80</v>
      </c>
      <c r="AY203" s="171" t="s">
        <v>135</v>
      </c>
      <c r="BK203" s="173">
        <f>SUM(BK204:BK218)</f>
        <v>0</v>
      </c>
    </row>
    <row r="204" spans="1:65" s="2" customFormat="1" ht="44.25" customHeight="1">
      <c r="A204" s="35"/>
      <c r="B204" s="36"/>
      <c r="C204" s="176" t="s">
        <v>363</v>
      </c>
      <c r="D204" s="176" t="s">
        <v>137</v>
      </c>
      <c r="E204" s="177" t="s">
        <v>657</v>
      </c>
      <c r="F204" s="178" t="s">
        <v>658</v>
      </c>
      <c r="G204" s="179" t="s">
        <v>140</v>
      </c>
      <c r="H204" s="180">
        <v>2.4079999999999999</v>
      </c>
      <c r="I204" s="181"/>
      <c r="J204" s="182">
        <f>ROUND(I204*H204,2)</f>
        <v>0</v>
      </c>
      <c r="K204" s="178" t="s">
        <v>141</v>
      </c>
      <c r="L204" s="40"/>
      <c r="M204" s="183" t="s">
        <v>19</v>
      </c>
      <c r="N204" s="184" t="s">
        <v>43</v>
      </c>
      <c r="O204" s="65"/>
      <c r="P204" s="185">
        <f>O204*H204</f>
        <v>0</v>
      </c>
      <c r="Q204" s="185">
        <v>3.3300000000000003E-2</v>
      </c>
      <c r="R204" s="185">
        <f>Q204*H204</f>
        <v>8.0186400000000005E-2</v>
      </c>
      <c r="S204" s="185">
        <v>0</v>
      </c>
      <c r="T204" s="186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87" t="s">
        <v>142</v>
      </c>
      <c r="AT204" s="187" t="s">
        <v>137</v>
      </c>
      <c r="AU204" s="187" t="s">
        <v>83</v>
      </c>
      <c r="AY204" s="18" t="s">
        <v>135</v>
      </c>
      <c r="BE204" s="188">
        <f>IF(N204="základní",J204,0)</f>
        <v>0</v>
      </c>
      <c r="BF204" s="188">
        <f>IF(N204="snížená",J204,0)</f>
        <v>0</v>
      </c>
      <c r="BG204" s="188">
        <f>IF(N204="zákl. přenesená",J204,0)</f>
        <v>0</v>
      </c>
      <c r="BH204" s="188">
        <f>IF(N204="sníž. přenesená",J204,0)</f>
        <v>0</v>
      </c>
      <c r="BI204" s="188">
        <f>IF(N204="nulová",J204,0)</f>
        <v>0</v>
      </c>
      <c r="BJ204" s="18" t="s">
        <v>80</v>
      </c>
      <c r="BK204" s="188">
        <f>ROUND(I204*H204,2)</f>
        <v>0</v>
      </c>
      <c r="BL204" s="18" t="s">
        <v>142</v>
      </c>
      <c r="BM204" s="187" t="s">
        <v>659</v>
      </c>
    </row>
    <row r="205" spans="1:65" s="2" customFormat="1">
      <c r="A205" s="35"/>
      <c r="B205" s="36"/>
      <c r="C205" s="37"/>
      <c r="D205" s="189" t="s">
        <v>144</v>
      </c>
      <c r="E205" s="37"/>
      <c r="F205" s="190" t="s">
        <v>660</v>
      </c>
      <c r="G205" s="37"/>
      <c r="H205" s="37"/>
      <c r="I205" s="191"/>
      <c r="J205" s="37"/>
      <c r="K205" s="37"/>
      <c r="L205" s="40"/>
      <c r="M205" s="192"/>
      <c r="N205" s="193"/>
      <c r="O205" s="65"/>
      <c r="P205" s="65"/>
      <c r="Q205" s="65"/>
      <c r="R205" s="65"/>
      <c r="S205" s="65"/>
      <c r="T205" s="66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8" t="s">
        <v>144</v>
      </c>
      <c r="AU205" s="18" t="s">
        <v>83</v>
      </c>
    </row>
    <row r="206" spans="1:65" s="13" customFormat="1">
      <c r="B206" s="194"/>
      <c r="C206" s="195"/>
      <c r="D206" s="196" t="s">
        <v>146</v>
      </c>
      <c r="E206" s="197" t="s">
        <v>19</v>
      </c>
      <c r="F206" s="198" t="s">
        <v>661</v>
      </c>
      <c r="G206" s="195"/>
      <c r="H206" s="197" t="s">
        <v>19</v>
      </c>
      <c r="I206" s="199"/>
      <c r="J206" s="195"/>
      <c r="K206" s="195"/>
      <c r="L206" s="200"/>
      <c r="M206" s="201"/>
      <c r="N206" s="202"/>
      <c r="O206" s="202"/>
      <c r="P206" s="202"/>
      <c r="Q206" s="202"/>
      <c r="R206" s="202"/>
      <c r="S206" s="202"/>
      <c r="T206" s="203"/>
      <c r="AT206" s="204" t="s">
        <v>146</v>
      </c>
      <c r="AU206" s="204" t="s">
        <v>83</v>
      </c>
      <c r="AV206" s="13" t="s">
        <v>80</v>
      </c>
      <c r="AW206" s="13" t="s">
        <v>33</v>
      </c>
      <c r="AX206" s="13" t="s">
        <v>72</v>
      </c>
      <c r="AY206" s="204" t="s">
        <v>135</v>
      </c>
    </row>
    <row r="207" spans="1:65" s="14" customFormat="1">
      <c r="B207" s="205"/>
      <c r="C207" s="206"/>
      <c r="D207" s="196" t="s">
        <v>146</v>
      </c>
      <c r="E207" s="207" t="s">
        <v>19</v>
      </c>
      <c r="F207" s="208" t="s">
        <v>662</v>
      </c>
      <c r="G207" s="206"/>
      <c r="H207" s="209">
        <v>2.4079999999999999</v>
      </c>
      <c r="I207" s="210"/>
      <c r="J207" s="206"/>
      <c r="K207" s="206"/>
      <c r="L207" s="211"/>
      <c r="M207" s="212"/>
      <c r="N207" s="213"/>
      <c r="O207" s="213"/>
      <c r="P207" s="213"/>
      <c r="Q207" s="213"/>
      <c r="R207" s="213"/>
      <c r="S207" s="213"/>
      <c r="T207" s="214"/>
      <c r="AT207" s="215" t="s">
        <v>146</v>
      </c>
      <c r="AU207" s="215" t="s">
        <v>83</v>
      </c>
      <c r="AV207" s="14" t="s">
        <v>83</v>
      </c>
      <c r="AW207" s="14" t="s">
        <v>33</v>
      </c>
      <c r="AX207" s="14" t="s">
        <v>72</v>
      </c>
      <c r="AY207" s="215" t="s">
        <v>135</v>
      </c>
    </row>
    <row r="208" spans="1:65" s="15" customFormat="1">
      <c r="B208" s="216"/>
      <c r="C208" s="217"/>
      <c r="D208" s="196" t="s">
        <v>146</v>
      </c>
      <c r="E208" s="218" t="s">
        <v>19</v>
      </c>
      <c r="F208" s="219" t="s">
        <v>149</v>
      </c>
      <c r="G208" s="217"/>
      <c r="H208" s="220">
        <v>2.4079999999999999</v>
      </c>
      <c r="I208" s="221"/>
      <c r="J208" s="217"/>
      <c r="K208" s="217"/>
      <c r="L208" s="222"/>
      <c r="M208" s="223"/>
      <c r="N208" s="224"/>
      <c r="O208" s="224"/>
      <c r="P208" s="224"/>
      <c r="Q208" s="224"/>
      <c r="R208" s="224"/>
      <c r="S208" s="224"/>
      <c r="T208" s="225"/>
      <c r="AT208" s="226" t="s">
        <v>146</v>
      </c>
      <c r="AU208" s="226" t="s">
        <v>83</v>
      </c>
      <c r="AV208" s="15" t="s">
        <v>142</v>
      </c>
      <c r="AW208" s="15" t="s">
        <v>33</v>
      </c>
      <c r="AX208" s="15" t="s">
        <v>80</v>
      </c>
      <c r="AY208" s="226" t="s">
        <v>135</v>
      </c>
    </row>
    <row r="209" spans="1:65" s="2" customFormat="1" ht="16.5" customHeight="1">
      <c r="A209" s="35"/>
      <c r="B209" s="36"/>
      <c r="C209" s="176" t="s">
        <v>367</v>
      </c>
      <c r="D209" s="176" t="s">
        <v>137</v>
      </c>
      <c r="E209" s="177" t="s">
        <v>663</v>
      </c>
      <c r="F209" s="178" t="s">
        <v>664</v>
      </c>
      <c r="G209" s="179" t="s">
        <v>246</v>
      </c>
      <c r="H209" s="180">
        <v>4</v>
      </c>
      <c r="I209" s="181"/>
      <c r="J209" s="182">
        <f>ROUND(I209*H209,2)</f>
        <v>0</v>
      </c>
      <c r="K209" s="178" t="s">
        <v>141</v>
      </c>
      <c r="L209" s="40"/>
      <c r="M209" s="183" t="s">
        <v>19</v>
      </c>
      <c r="N209" s="184" t="s">
        <v>43</v>
      </c>
      <c r="O209" s="65"/>
      <c r="P209" s="185">
        <f>O209*H209</f>
        <v>0</v>
      </c>
      <c r="Q209" s="185">
        <v>6.9250000000000006E-2</v>
      </c>
      <c r="R209" s="185">
        <f>Q209*H209</f>
        <v>0.27700000000000002</v>
      </c>
      <c r="S209" s="185">
        <v>0</v>
      </c>
      <c r="T209" s="186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87" t="s">
        <v>142</v>
      </c>
      <c r="AT209" s="187" t="s">
        <v>137</v>
      </c>
      <c r="AU209" s="187" t="s">
        <v>83</v>
      </c>
      <c r="AY209" s="18" t="s">
        <v>135</v>
      </c>
      <c r="BE209" s="188">
        <f>IF(N209="základní",J209,0)</f>
        <v>0</v>
      </c>
      <c r="BF209" s="188">
        <f>IF(N209="snížená",J209,0)</f>
        <v>0</v>
      </c>
      <c r="BG209" s="188">
        <f>IF(N209="zákl. přenesená",J209,0)</f>
        <v>0</v>
      </c>
      <c r="BH209" s="188">
        <f>IF(N209="sníž. přenesená",J209,0)</f>
        <v>0</v>
      </c>
      <c r="BI209" s="188">
        <f>IF(N209="nulová",J209,0)</f>
        <v>0</v>
      </c>
      <c r="BJ209" s="18" t="s">
        <v>80</v>
      </c>
      <c r="BK209" s="188">
        <f>ROUND(I209*H209,2)</f>
        <v>0</v>
      </c>
      <c r="BL209" s="18" t="s">
        <v>142</v>
      </c>
      <c r="BM209" s="187" t="s">
        <v>665</v>
      </c>
    </row>
    <row r="210" spans="1:65" s="2" customFormat="1">
      <c r="A210" s="35"/>
      <c r="B210" s="36"/>
      <c r="C210" s="37"/>
      <c r="D210" s="189" t="s">
        <v>144</v>
      </c>
      <c r="E210" s="37"/>
      <c r="F210" s="190" t="s">
        <v>666</v>
      </c>
      <c r="G210" s="37"/>
      <c r="H210" s="37"/>
      <c r="I210" s="191"/>
      <c r="J210" s="37"/>
      <c r="K210" s="37"/>
      <c r="L210" s="40"/>
      <c r="M210" s="192"/>
      <c r="N210" s="193"/>
      <c r="O210" s="65"/>
      <c r="P210" s="65"/>
      <c r="Q210" s="65"/>
      <c r="R210" s="65"/>
      <c r="S210" s="65"/>
      <c r="T210" s="66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8" t="s">
        <v>144</v>
      </c>
      <c r="AU210" s="18" t="s">
        <v>83</v>
      </c>
    </row>
    <row r="211" spans="1:65" s="13" customFormat="1">
      <c r="B211" s="194"/>
      <c r="C211" s="195"/>
      <c r="D211" s="196" t="s">
        <v>146</v>
      </c>
      <c r="E211" s="197" t="s">
        <v>19</v>
      </c>
      <c r="F211" s="198" t="s">
        <v>667</v>
      </c>
      <c r="G211" s="195"/>
      <c r="H211" s="197" t="s">
        <v>19</v>
      </c>
      <c r="I211" s="199"/>
      <c r="J211" s="195"/>
      <c r="K211" s="195"/>
      <c r="L211" s="200"/>
      <c r="M211" s="201"/>
      <c r="N211" s="202"/>
      <c r="O211" s="202"/>
      <c r="P211" s="202"/>
      <c r="Q211" s="202"/>
      <c r="R211" s="202"/>
      <c r="S211" s="202"/>
      <c r="T211" s="203"/>
      <c r="AT211" s="204" t="s">
        <v>146</v>
      </c>
      <c r="AU211" s="204" t="s">
        <v>83</v>
      </c>
      <c r="AV211" s="13" t="s">
        <v>80</v>
      </c>
      <c r="AW211" s="13" t="s">
        <v>33</v>
      </c>
      <c r="AX211" s="13" t="s">
        <v>72</v>
      </c>
      <c r="AY211" s="204" t="s">
        <v>135</v>
      </c>
    </row>
    <row r="212" spans="1:65" s="14" customFormat="1">
      <c r="B212" s="205"/>
      <c r="C212" s="206"/>
      <c r="D212" s="196" t="s">
        <v>146</v>
      </c>
      <c r="E212" s="207" t="s">
        <v>19</v>
      </c>
      <c r="F212" s="208" t="s">
        <v>668</v>
      </c>
      <c r="G212" s="206"/>
      <c r="H212" s="209">
        <v>4</v>
      </c>
      <c r="I212" s="210"/>
      <c r="J212" s="206"/>
      <c r="K212" s="206"/>
      <c r="L212" s="211"/>
      <c r="M212" s="212"/>
      <c r="N212" s="213"/>
      <c r="O212" s="213"/>
      <c r="P212" s="213"/>
      <c r="Q212" s="213"/>
      <c r="R212" s="213"/>
      <c r="S212" s="213"/>
      <c r="T212" s="214"/>
      <c r="AT212" s="215" t="s">
        <v>146</v>
      </c>
      <c r="AU212" s="215" t="s">
        <v>83</v>
      </c>
      <c r="AV212" s="14" t="s">
        <v>83</v>
      </c>
      <c r="AW212" s="14" t="s">
        <v>33</v>
      </c>
      <c r="AX212" s="14" t="s">
        <v>72</v>
      </c>
      <c r="AY212" s="215" t="s">
        <v>135</v>
      </c>
    </row>
    <row r="213" spans="1:65" s="15" customFormat="1">
      <c r="B213" s="216"/>
      <c r="C213" s="217"/>
      <c r="D213" s="196" t="s">
        <v>146</v>
      </c>
      <c r="E213" s="218" t="s">
        <v>19</v>
      </c>
      <c r="F213" s="219" t="s">
        <v>149</v>
      </c>
      <c r="G213" s="217"/>
      <c r="H213" s="220">
        <v>4</v>
      </c>
      <c r="I213" s="221"/>
      <c r="J213" s="217"/>
      <c r="K213" s="217"/>
      <c r="L213" s="222"/>
      <c r="M213" s="223"/>
      <c r="N213" s="224"/>
      <c r="O213" s="224"/>
      <c r="P213" s="224"/>
      <c r="Q213" s="224"/>
      <c r="R213" s="224"/>
      <c r="S213" s="224"/>
      <c r="T213" s="225"/>
      <c r="AT213" s="226" t="s">
        <v>146</v>
      </c>
      <c r="AU213" s="226" t="s">
        <v>83</v>
      </c>
      <c r="AV213" s="15" t="s">
        <v>142</v>
      </c>
      <c r="AW213" s="15" t="s">
        <v>33</v>
      </c>
      <c r="AX213" s="15" t="s">
        <v>80</v>
      </c>
      <c r="AY213" s="226" t="s">
        <v>135</v>
      </c>
    </row>
    <row r="214" spans="1:65" s="2" customFormat="1" ht="76.400000000000006" customHeight="1">
      <c r="A214" s="35"/>
      <c r="B214" s="36"/>
      <c r="C214" s="176" t="s">
        <v>108</v>
      </c>
      <c r="D214" s="176" t="s">
        <v>137</v>
      </c>
      <c r="E214" s="177" t="s">
        <v>669</v>
      </c>
      <c r="F214" s="178" t="s">
        <v>670</v>
      </c>
      <c r="G214" s="179" t="s">
        <v>370</v>
      </c>
      <c r="H214" s="180">
        <v>1</v>
      </c>
      <c r="I214" s="181"/>
      <c r="J214" s="182">
        <f>ROUND(I214*H214,2)</f>
        <v>0</v>
      </c>
      <c r="K214" s="178" t="s">
        <v>532</v>
      </c>
      <c r="L214" s="40"/>
      <c r="M214" s="183" t="s">
        <v>19</v>
      </c>
      <c r="N214" s="184" t="s">
        <v>43</v>
      </c>
      <c r="O214" s="65"/>
      <c r="P214" s="185">
        <f>O214*H214</f>
        <v>0</v>
      </c>
      <c r="Q214" s="185">
        <v>1.792</v>
      </c>
      <c r="R214" s="185">
        <f>Q214*H214</f>
        <v>1.792</v>
      </c>
      <c r="S214" s="185">
        <v>0</v>
      </c>
      <c r="T214" s="186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87" t="s">
        <v>142</v>
      </c>
      <c r="AT214" s="187" t="s">
        <v>137</v>
      </c>
      <c r="AU214" s="187" t="s">
        <v>83</v>
      </c>
      <c r="AY214" s="18" t="s">
        <v>135</v>
      </c>
      <c r="BE214" s="188">
        <f>IF(N214="základní",J214,0)</f>
        <v>0</v>
      </c>
      <c r="BF214" s="188">
        <f>IF(N214="snížená",J214,0)</f>
        <v>0</v>
      </c>
      <c r="BG214" s="188">
        <f>IF(N214="zákl. přenesená",J214,0)</f>
        <v>0</v>
      </c>
      <c r="BH214" s="188">
        <f>IF(N214="sníž. přenesená",J214,0)</f>
        <v>0</v>
      </c>
      <c r="BI214" s="188">
        <f>IF(N214="nulová",J214,0)</f>
        <v>0</v>
      </c>
      <c r="BJ214" s="18" t="s">
        <v>80</v>
      </c>
      <c r="BK214" s="188">
        <f>ROUND(I214*H214,2)</f>
        <v>0</v>
      </c>
      <c r="BL214" s="18" t="s">
        <v>142</v>
      </c>
      <c r="BM214" s="187" t="s">
        <v>671</v>
      </c>
    </row>
    <row r="215" spans="1:65" s="2" customFormat="1" ht="24.15" customHeight="1">
      <c r="A215" s="35"/>
      <c r="B215" s="36"/>
      <c r="C215" s="176" t="s">
        <v>672</v>
      </c>
      <c r="D215" s="176" t="s">
        <v>137</v>
      </c>
      <c r="E215" s="177" t="s">
        <v>530</v>
      </c>
      <c r="F215" s="178" t="s">
        <v>673</v>
      </c>
      <c r="G215" s="179" t="s">
        <v>370</v>
      </c>
      <c r="H215" s="180">
        <v>1</v>
      </c>
      <c r="I215" s="181"/>
      <c r="J215" s="182">
        <f>ROUND(I215*H215,2)</f>
        <v>0</v>
      </c>
      <c r="K215" s="178" t="s">
        <v>532</v>
      </c>
      <c r="L215" s="40"/>
      <c r="M215" s="183" t="s">
        <v>19</v>
      </c>
      <c r="N215" s="184" t="s">
        <v>43</v>
      </c>
      <c r="O215" s="65"/>
      <c r="P215" s="185">
        <f>O215*H215</f>
        <v>0</v>
      </c>
      <c r="Q215" s="185">
        <v>5.1200000000000004E-3</v>
      </c>
      <c r="R215" s="185">
        <f>Q215*H215</f>
        <v>5.1200000000000004E-3</v>
      </c>
      <c r="S215" s="185">
        <v>0</v>
      </c>
      <c r="T215" s="186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87" t="s">
        <v>142</v>
      </c>
      <c r="AT215" s="187" t="s">
        <v>137</v>
      </c>
      <c r="AU215" s="187" t="s">
        <v>83</v>
      </c>
      <c r="AY215" s="18" t="s">
        <v>135</v>
      </c>
      <c r="BE215" s="188">
        <f>IF(N215="základní",J215,0)</f>
        <v>0</v>
      </c>
      <c r="BF215" s="188">
        <f>IF(N215="snížená",J215,0)</f>
        <v>0</v>
      </c>
      <c r="BG215" s="188">
        <f>IF(N215="zákl. přenesená",J215,0)</f>
        <v>0</v>
      </c>
      <c r="BH215" s="188">
        <f>IF(N215="sníž. přenesená",J215,0)</f>
        <v>0</v>
      </c>
      <c r="BI215" s="188">
        <f>IF(N215="nulová",J215,0)</f>
        <v>0</v>
      </c>
      <c r="BJ215" s="18" t="s">
        <v>80</v>
      </c>
      <c r="BK215" s="188">
        <f>ROUND(I215*H215,2)</f>
        <v>0</v>
      </c>
      <c r="BL215" s="18" t="s">
        <v>142</v>
      </c>
      <c r="BM215" s="187" t="s">
        <v>674</v>
      </c>
    </row>
    <row r="216" spans="1:65" s="13" customFormat="1">
      <c r="B216" s="194"/>
      <c r="C216" s="195"/>
      <c r="D216" s="196" t="s">
        <v>146</v>
      </c>
      <c r="E216" s="197" t="s">
        <v>19</v>
      </c>
      <c r="F216" s="198" t="s">
        <v>534</v>
      </c>
      <c r="G216" s="195"/>
      <c r="H216" s="197" t="s">
        <v>19</v>
      </c>
      <c r="I216" s="199"/>
      <c r="J216" s="195"/>
      <c r="K216" s="195"/>
      <c r="L216" s="200"/>
      <c r="M216" s="201"/>
      <c r="N216" s="202"/>
      <c r="O216" s="202"/>
      <c r="P216" s="202"/>
      <c r="Q216" s="202"/>
      <c r="R216" s="202"/>
      <c r="S216" s="202"/>
      <c r="T216" s="203"/>
      <c r="AT216" s="204" t="s">
        <v>146</v>
      </c>
      <c r="AU216" s="204" t="s">
        <v>83</v>
      </c>
      <c r="AV216" s="13" t="s">
        <v>80</v>
      </c>
      <c r="AW216" s="13" t="s">
        <v>33</v>
      </c>
      <c r="AX216" s="13" t="s">
        <v>72</v>
      </c>
      <c r="AY216" s="204" t="s">
        <v>135</v>
      </c>
    </row>
    <row r="217" spans="1:65" s="14" customFormat="1">
      <c r="B217" s="205"/>
      <c r="C217" s="206"/>
      <c r="D217" s="196" t="s">
        <v>146</v>
      </c>
      <c r="E217" s="207" t="s">
        <v>19</v>
      </c>
      <c r="F217" s="208" t="s">
        <v>535</v>
      </c>
      <c r="G217" s="206"/>
      <c r="H217" s="209">
        <v>1</v>
      </c>
      <c r="I217" s="210"/>
      <c r="J217" s="206"/>
      <c r="K217" s="206"/>
      <c r="L217" s="211"/>
      <c r="M217" s="212"/>
      <c r="N217" s="213"/>
      <c r="O217" s="213"/>
      <c r="P217" s="213"/>
      <c r="Q217" s="213"/>
      <c r="R217" s="213"/>
      <c r="S217" s="213"/>
      <c r="T217" s="214"/>
      <c r="AT217" s="215" t="s">
        <v>146</v>
      </c>
      <c r="AU217" s="215" t="s">
        <v>83</v>
      </c>
      <c r="AV217" s="14" t="s">
        <v>83</v>
      </c>
      <c r="AW217" s="14" t="s">
        <v>33</v>
      </c>
      <c r="AX217" s="14" t="s">
        <v>72</v>
      </c>
      <c r="AY217" s="215" t="s">
        <v>135</v>
      </c>
    </row>
    <row r="218" spans="1:65" s="15" customFormat="1">
      <c r="B218" s="216"/>
      <c r="C218" s="217"/>
      <c r="D218" s="196" t="s">
        <v>146</v>
      </c>
      <c r="E218" s="218" t="s">
        <v>19</v>
      </c>
      <c r="F218" s="219" t="s">
        <v>149</v>
      </c>
      <c r="G218" s="217"/>
      <c r="H218" s="220">
        <v>1</v>
      </c>
      <c r="I218" s="221"/>
      <c r="J218" s="217"/>
      <c r="K218" s="217"/>
      <c r="L218" s="222"/>
      <c r="M218" s="223"/>
      <c r="N218" s="224"/>
      <c r="O218" s="224"/>
      <c r="P218" s="224"/>
      <c r="Q218" s="224"/>
      <c r="R218" s="224"/>
      <c r="S218" s="224"/>
      <c r="T218" s="225"/>
      <c r="AT218" s="226" t="s">
        <v>146</v>
      </c>
      <c r="AU218" s="226" t="s">
        <v>83</v>
      </c>
      <c r="AV218" s="15" t="s">
        <v>142</v>
      </c>
      <c r="AW218" s="15" t="s">
        <v>33</v>
      </c>
      <c r="AX218" s="15" t="s">
        <v>80</v>
      </c>
      <c r="AY218" s="226" t="s">
        <v>135</v>
      </c>
    </row>
    <row r="219" spans="1:65" s="12" customFormat="1" ht="22.75" customHeight="1">
      <c r="B219" s="160"/>
      <c r="C219" s="161"/>
      <c r="D219" s="162" t="s">
        <v>71</v>
      </c>
      <c r="E219" s="174" t="s">
        <v>231</v>
      </c>
      <c r="F219" s="174" t="s">
        <v>232</v>
      </c>
      <c r="G219" s="161"/>
      <c r="H219" s="161"/>
      <c r="I219" s="164"/>
      <c r="J219" s="175">
        <f>BK219</f>
        <v>0</v>
      </c>
      <c r="K219" s="161"/>
      <c r="L219" s="166"/>
      <c r="M219" s="167"/>
      <c r="N219" s="168"/>
      <c r="O219" s="168"/>
      <c r="P219" s="169">
        <f>SUM(P220:P221)</f>
        <v>0</v>
      </c>
      <c r="Q219" s="168"/>
      <c r="R219" s="169">
        <f>SUM(R220:R221)</f>
        <v>0</v>
      </c>
      <c r="S219" s="168"/>
      <c r="T219" s="170">
        <f>SUM(T220:T221)</f>
        <v>0</v>
      </c>
      <c r="AR219" s="171" t="s">
        <v>80</v>
      </c>
      <c r="AT219" s="172" t="s">
        <v>71</v>
      </c>
      <c r="AU219" s="172" t="s">
        <v>80</v>
      </c>
      <c r="AY219" s="171" t="s">
        <v>135</v>
      </c>
      <c r="BK219" s="173">
        <f>SUM(BK220:BK221)</f>
        <v>0</v>
      </c>
    </row>
    <row r="220" spans="1:65" s="2" customFormat="1" ht="24.15" customHeight="1">
      <c r="A220" s="35"/>
      <c r="B220" s="36"/>
      <c r="C220" s="176" t="s">
        <v>675</v>
      </c>
      <c r="D220" s="176" t="s">
        <v>137</v>
      </c>
      <c r="E220" s="177" t="s">
        <v>676</v>
      </c>
      <c r="F220" s="178" t="s">
        <v>677</v>
      </c>
      <c r="G220" s="179" t="s">
        <v>236</v>
      </c>
      <c r="H220" s="180">
        <v>21.532</v>
      </c>
      <c r="I220" s="181"/>
      <c r="J220" s="182">
        <f>ROUND(I220*H220,2)</f>
        <v>0</v>
      </c>
      <c r="K220" s="178" t="s">
        <v>141</v>
      </c>
      <c r="L220" s="40"/>
      <c r="M220" s="183" t="s">
        <v>19</v>
      </c>
      <c r="N220" s="184" t="s">
        <v>43</v>
      </c>
      <c r="O220" s="65"/>
      <c r="P220" s="185">
        <f>O220*H220</f>
        <v>0</v>
      </c>
      <c r="Q220" s="185">
        <v>0</v>
      </c>
      <c r="R220" s="185">
        <f>Q220*H220</f>
        <v>0</v>
      </c>
      <c r="S220" s="185">
        <v>0</v>
      </c>
      <c r="T220" s="186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87" t="s">
        <v>142</v>
      </c>
      <c r="AT220" s="187" t="s">
        <v>137</v>
      </c>
      <c r="AU220" s="187" t="s">
        <v>83</v>
      </c>
      <c r="AY220" s="18" t="s">
        <v>135</v>
      </c>
      <c r="BE220" s="188">
        <f>IF(N220="základní",J220,0)</f>
        <v>0</v>
      </c>
      <c r="BF220" s="188">
        <f>IF(N220="snížená",J220,0)</f>
        <v>0</v>
      </c>
      <c r="BG220" s="188">
        <f>IF(N220="zákl. přenesená",J220,0)</f>
        <v>0</v>
      </c>
      <c r="BH220" s="188">
        <f>IF(N220="sníž. přenesená",J220,0)</f>
        <v>0</v>
      </c>
      <c r="BI220" s="188">
        <f>IF(N220="nulová",J220,0)</f>
        <v>0</v>
      </c>
      <c r="BJ220" s="18" t="s">
        <v>80</v>
      </c>
      <c r="BK220" s="188">
        <f>ROUND(I220*H220,2)</f>
        <v>0</v>
      </c>
      <c r="BL220" s="18" t="s">
        <v>142</v>
      </c>
      <c r="BM220" s="187" t="s">
        <v>678</v>
      </c>
    </row>
    <row r="221" spans="1:65" s="2" customFormat="1">
      <c r="A221" s="35"/>
      <c r="B221" s="36"/>
      <c r="C221" s="37"/>
      <c r="D221" s="189" t="s">
        <v>144</v>
      </c>
      <c r="E221" s="37"/>
      <c r="F221" s="190" t="s">
        <v>679</v>
      </c>
      <c r="G221" s="37"/>
      <c r="H221" s="37"/>
      <c r="I221" s="191"/>
      <c r="J221" s="37"/>
      <c r="K221" s="37"/>
      <c r="L221" s="40"/>
      <c r="M221" s="192"/>
      <c r="N221" s="193"/>
      <c r="O221" s="65"/>
      <c r="P221" s="65"/>
      <c r="Q221" s="65"/>
      <c r="R221" s="65"/>
      <c r="S221" s="65"/>
      <c r="T221" s="66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8" t="s">
        <v>144</v>
      </c>
      <c r="AU221" s="18" t="s">
        <v>83</v>
      </c>
    </row>
    <row r="222" spans="1:65" s="12" customFormat="1" ht="25.9" customHeight="1">
      <c r="B222" s="160"/>
      <c r="C222" s="161"/>
      <c r="D222" s="162" t="s">
        <v>71</v>
      </c>
      <c r="E222" s="163" t="s">
        <v>680</v>
      </c>
      <c r="F222" s="163" t="s">
        <v>681</v>
      </c>
      <c r="G222" s="161"/>
      <c r="H222" s="161"/>
      <c r="I222" s="164"/>
      <c r="J222" s="165">
        <f>BK222</f>
        <v>0</v>
      </c>
      <c r="K222" s="161"/>
      <c r="L222" s="166"/>
      <c r="M222" s="167"/>
      <c r="N222" s="168"/>
      <c r="O222" s="168"/>
      <c r="P222" s="169">
        <f>SUM(P223:P226)</f>
        <v>0</v>
      </c>
      <c r="Q222" s="168"/>
      <c r="R222" s="169">
        <f>SUM(R223:R226)</f>
        <v>0.93929939200000001</v>
      </c>
      <c r="S222" s="168"/>
      <c r="T222" s="170">
        <f>SUM(T223:T226)</f>
        <v>0</v>
      </c>
      <c r="AR222" s="171" t="s">
        <v>142</v>
      </c>
      <c r="AT222" s="172" t="s">
        <v>71</v>
      </c>
      <c r="AU222" s="172" t="s">
        <v>72</v>
      </c>
      <c r="AY222" s="171" t="s">
        <v>135</v>
      </c>
      <c r="BK222" s="173">
        <f>SUM(BK223:BK226)</f>
        <v>0</v>
      </c>
    </row>
    <row r="223" spans="1:65" s="2" customFormat="1" ht="63.5" customHeight="1">
      <c r="A223" s="35"/>
      <c r="B223" s="36"/>
      <c r="C223" s="176" t="s">
        <v>682</v>
      </c>
      <c r="D223" s="176" t="s">
        <v>137</v>
      </c>
      <c r="E223" s="177" t="s">
        <v>683</v>
      </c>
      <c r="F223" s="178" t="s">
        <v>684</v>
      </c>
      <c r="G223" s="179" t="s">
        <v>246</v>
      </c>
      <c r="H223" s="180">
        <v>9.0399999999999991</v>
      </c>
      <c r="I223" s="181"/>
      <c r="J223" s="182">
        <f>ROUND(I223*H223,2)</f>
        <v>0</v>
      </c>
      <c r="K223" s="178" t="s">
        <v>532</v>
      </c>
      <c r="L223" s="40"/>
      <c r="M223" s="183" t="s">
        <v>19</v>
      </c>
      <c r="N223" s="184" t="s">
        <v>43</v>
      </c>
      <c r="O223" s="65"/>
      <c r="P223" s="185">
        <f>O223*H223</f>
        <v>0</v>
      </c>
      <c r="Q223" s="185">
        <v>0.10390480000000001</v>
      </c>
      <c r="R223" s="185">
        <f>Q223*H223</f>
        <v>0.93929939200000001</v>
      </c>
      <c r="S223" s="185">
        <v>0</v>
      </c>
      <c r="T223" s="186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87" t="s">
        <v>685</v>
      </c>
      <c r="AT223" s="187" t="s">
        <v>137</v>
      </c>
      <c r="AU223" s="187" t="s">
        <v>80</v>
      </c>
      <c r="AY223" s="18" t="s">
        <v>135</v>
      </c>
      <c r="BE223" s="188">
        <f>IF(N223="základní",J223,0)</f>
        <v>0</v>
      </c>
      <c r="BF223" s="188">
        <f>IF(N223="snížená",J223,0)</f>
        <v>0</v>
      </c>
      <c r="BG223" s="188">
        <f>IF(N223="zákl. přenesená",J223,0)</f>
        <v>0</v>
      </c>
      <c r="BH223" s="188">
        <f>IF(N223="sníž. přenesená",J223,0)</f>
        <v>0</v>
      </c>
      <c r="BI223" s="188">
        <f>IF(N223="nulová",J223,0)</f>
        <v>0</v>
      </c>
      <c r="BJ223" s="18" t="s">
        <v>80</v>
      </c>
      <c r="BK223" s="188">
        <f>ROUND(I223*H223,2)</f>
        <v>0</v>
      </c>
      <c r="BL223" s="18" t="s">
        <v>685</v>
      </c>
      <c r="BM223" s="187" t="s">
        <v>686</v>
      </c>
    </row>
    <row r="224" spans="1:65" s="13" customFormat="1">
      <c r="B224" s="194"/>
      <c r="C224" s="195"/>
      <c r="D224" s="196" t="s">
        <v>146</v>
      </c>
      <c r="E224" s="197" t="s">
        <v>19</v>
      </c>
      <c r="F224" s="198" t="s">
        <v>687</v>
      </c>
      <c r="G224" s="195"/>
      <c r="H224" s="197" t="s">
        <v>19</v>
      </c>
      <c r="I224" s="199"/>
      <c r="J224" s="195"/>
      <c r="K224" s="195"/>
      <c r="L224" s="200"/>
      <c r="M224" s="201"/>
      <c r="N224" s="202"/>
      <c r="O224" s="202"/>
      <c r="P224" s="202"/>
      <c r="Q224" s="202"/>
      <c r="R224" s="202"/>
      <c r="S224" s="202"/>
      <c r="T224" s="203"/>
      <c r="AT224" s="204" t="s">
        <v>146</v>
      </c>
      <c r="AU224" s="204" t="s">
        <v>80</v>
      </c>
      <c r="AV224" s="13" t="s">
        <v>80</v>
      </c>
      <c r="AW224" s="13" t="s">
        <v>33</v>
      </c>
      <c r="AX224" s="13" t="s">
        <v>72</v>
      </c>
      <c r="AY224" s="204" t="s">
        <v>135</v>
      </c>
    </row>
    <row r="225" spans="1:51" s="14" customFormat="1">
      <c r="B225" s="205"/>
      <c r="C225" s="206"/>
      <c r="D225" s="196" t="s">
        <v>146</v>
      </c>
      <c r="E225" s="207" t="s">
        <v>19</v>
      </c>
      <c r="F225" s="208" t="s">
        <v>688</v>
      </c>
      <c r="G225" s="206"/>
      <c r="H225" s="209">
        <v>9.0399999999999991</v>
      </c>
      <c r="I225" s="210"/>
      <c r="J225" s="206"/>
      <c r="K225" s="206"/>
      <c r="L225" s="211"/>
      <c r="M225" s="212"/>
      <c r="N225" s="213"/>
      <c r="O225" s="213"/>
      <c r="P225" s="213"/>
      <c r="Q225" s="213"/>
      <c r="R225" s="213"/>
      <c r="S225" s="213"/>
      <c r="T225" s="214"/>
      <c r="AT225" s="215" t="s">
        <v>146</v>
      </c>
      <c r="AU225" s="215" t="s">
        <v>80</v>
      </c>
      <c r="AV225" s="14" t="s">
        <v>83</v>
      </c>
      <c r="AW225" s="14" t="s">
        <v>33</v>
      </c>
      <c r="AX225" s="14" t="s">
        <v>72</v>
      </c>
      <c r="AY225" s="215" t="s">
        <v>135</v>
      </c>
    </row>
    <row r="226" spans="1:51" s="15" customFormat="1">
      <c r="B226" s="216"/>
      <c r="C226" s="217"/>
      <c r="D226" s="196" t="s">
        <v>146</v>
      </c>
      <c r="E226" s="218" t="s">
        <v>19</v>
      </c>
      <c r="F226" s="219" t="s">
        <v>149</v>
      </c>
      <c r="G226" s="217"/>
      <c r="H226" s="220">
        <v>9.0399999999999991</v>
      </c>
      <c r="I226" s="221"/>
      <c r="J226" s="217"/>
      <c r="K226" s="217"/>
      <c r="L226" s="222"/>
      <c r="M226" s="241"/>
      <c r="N226" s="242"/>
      <c r="O226" s="242"/>
      <c r="P226" s="242"/>
      <c r="Q226" s="242"/>
      <c r="R226" s="242"/>
      <c r="S226" s="242"/>
      <c r="T226" s="243"/>
      <c r="AT226" s="226" t="s">
        <v>146</v>
      </c>
      <c r="AU226" s="226" t="s">
        <v>80</v>
      </c>
      <c r="AV226" s="15" t="s">
        <v>142</v>
      </c>
      <c r="AW226" s="15" t="s">
        <v>33</v>
      </c>
      <c r="AX226" s="15" t="s">
        <v>80</v>
      </c>
      <c r="AY226" s="226" t="s">
        <v>135</v>
      </c>
    </row>
    <row r="227" spans="1:51" s="2" customFormat="1" ht="7" customHeight="1">
      <c r="A227" s="35"/>
      <c r="B227" s="48"/>
      <c r="C227" s="49"/>
      <c r="D227" s="49"/>
      <c r="E227" s="49"/>
      <c r="F227" s="49"/>
      <c r="G227" s="49"/>
      <c r="H227" s="49"/>
      <c r="I227" s="49"/>
      <c r="J227" s="49"/>
      <c r="K227" s="49"/>
      <c r="L227" s="40"/>
      <c r="M227" s="35"/>
      <c r="O227" s="35"/>
      <c r="P227" s="35"/>
      <c r="Q227" s="35"/>
      <c r="R227" s="35"/>
      <c r="S227" s="35"/>
      <c r="T227" s="35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</row>
  </sheetData>
  <sheetProtection algorithmName="SHA-512" hashValue="ODBU9L3x2IRreI7kB67vBzbcf7VRjJM+bSfWZM1rMCmATaNigDOJNsdnzzUbXsFOkXXLvGk4zkeyL+1BjJMWOA==" saltValue="ee94K65oU/QVktnsv4ZCGc20O3+jfhHwWAJKq/EuCbA72O2S6o/ldLfck0sOw9C/ZGCDxpIiVeyhBevFqKGWJQ==" spinCount="100000" sheet="1" objects="1" scenarios="1" formatColumns="0" formatRows="0" autoFilter="0"/>
  <autoFilter ref="C87:K226" xr:uid="{00000000-0009-0000-0000-000004000000}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2" r:id="rId1" xr:uid="{00000000-0004-0000-0400-000000000000}"/>
    <hyperlink ref="F97" r:id="rId2" xr:uid="{00000000-0004-0000-0400-000001000000}"/>
    <hyperlink ref="F104" r:id="rId3" xr:uid="{00000000-0004-0000-0400-000002000000}"/>
    <hyperlink ref="F109" r:id="rId4" xr:uid="{00000000-0004-0000-0400-000003000000}"/>
    <hyperlink ref="F114" r:id="rId5" xr:uid="{00000000-0004-0000-0400-000004000000}"/>
    <hyperlink ref="F122" r:id="rId6" xr:uid="{00000000-0004-0000-0400-000005000000}"/>
    <hyperlink ref="F127" r:id="rId7" xr:uid="{00000000-0004-0000-0400-000006000000}"/>
    <hyperlink ref="F134" r:id="rId8" xr:uid="{00000000-0004-0000-0400-000007000000}"/>
    <hyperlink ref="F142" r:id="rId9" xr:uid="{00000000-0004-0000-0400-000008000000}"/>
    <hyperlink ref="F147" r:id="rId10" xr:uid="{00000000-0004-0000-0400-000009000000}"/>
    <hyperlink ref="F155" r:id="rId11" xr:uid="{00000000-0004-0000-0400-00000A000000}"/>
    <hyperlink ref="F163" r:id="rId12" xr:uid="{00000000-0004-0000-0400-00000B000000}"/>
    <hyperlink ref="F172" r:id="rId13" xr:uid="{00000000-0004-0000-0400-00000C000000}"/>
    <hyperlink ref="F178" r:id="rId14" xr:uid="{00000000-0004-0000-0400-00000D000000}"/>
    <hyperlink ref="F184" r:id="rId15" xr:uid="{00000000-0004-0000-0400-00000E000000}"/>
    <hyperlink ref="F190" r:id="rId16" xr:uid="{00000000-0004-0000-0400-00000F000000}"/>
    <hyperlink ref="F197" r:id="rId17" xr:uid="{00000000-0004-0000-0400-000010000000}"/>
    <hyperlink ref="F205" r:id="rId18" xr:uid="{00000000-0004-0000-0400-000011000000}"/>
    <hyperlink ref="F210" r:id="rId19" xr:uid="{00000000-0004-0000-0400-000012000000}"/>
    <hyperlink ref="F221" r:id="rId20" xr:uid="{00000000-0004-0000-0400-00001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33"/>
  <sheetViews>
    <sheetView showGridLines="0" topLeftCell="A119" workbookViewId="0"/>
  </sheetViews>
  <sheetFormatPr defaultRowHeight="10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26"/>
      <c r="M2" s="326"/>
      <c r="N2" s="326"/>
      <c r="O2" s="326"/>
      <c r="P2" s="326"/>
      <c r="Q2" s="326"/>
      <c r="R2" s="326"/>
      <c r="S2" s="326"/>
      <c r="T2" s="326"/>
      <c r="U2" s="326"/>
      <c r="V2" s="326"/>
      <c r="AT2" s="18" t="s">
        <v>95</v>
      </c>
    </row>
    <row r="3" spans="1:46" s="1" customFormat="1" ht="7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83</v>
      </c>
    </row>
    <row r="4" spans="1:46" s="1" customFormat="1" ht="25" customHeight="1">
      <c r="B4" s="21"/>
      <c r="D4" s="104" t="s">
        <v>105</v>
      </c>
      <c r="L4" s="21"/>
      <c r="M4" s="105" t="s">
        <v>10</v>
      </c>
      <c r="AT4" s="18" t="s">
        <v>4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9" t="str">
        <f>'Rekapitulace stavby'!K6</f>
        <v>Rybník Voříšek v k.ú. Rašovice u Hlasiva</v>
      </c>
      <c r="F7" s="370"/>
      <c r="G7" s="370"/>
      <c r="H7" s="370"/>
      <c r="L7" s="21"/>
    </row>
    <row r="8" spans="1:46" s="2" customFormat="1" ht="12" customHeight="1">
      <c r="A8" s="35"/>
      <c r="B8" s="40"/>
      <c r="C8" s="35"/>
      <c r="D8" s="106" t="s">
        <v>106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1" t="s">
        <v>689</v>
      </c>
      <c r="F9" s="372"/>
      <c r="G9" s="372"/>
      <c r="H9" s="372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82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26. 11. 2021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75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7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3" t="str">
        <f>'Rekapitulace stavby'!E14</f>
        <v>Vyplň údaj</v>
      </c>
      <c r="F18" s="374"/>
      <c r="G18" s="374"/>
      <c r="H18" s="374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7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7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35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7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36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2"/>
      <c r="B27" s="113"/>
      <c r="C27" s="112"/>
      <c r="D27" s="112"/>
      <c r="E27" s="375" t="s">
        <v>19</v>
      </c>
      <c r="F27" s="375"/>
      <c r="G27" s="375"/>
      <c r="H27" s="375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7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7" customHeight="1">
      <c r="A29" s="35"/>
      <c r="B29" s="40"/>
      <c r="C29" s="35"/>
      <c r="D29" s="115"/>
      <c r="E29" s="115"/>
      <c r="F29" s="115"/>
      <c r="G29" s="115"/>
      <c r="H29" s="115"/>
      <c r="I29" s="115"/>
      <c r="J29" s="115"/>
      <c r="K29" s="115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4" customHeight="1">
      <c r="A30" s="35"/>
      <c r="B30" s="40"/>
      <c r="C30" s="35"/>
      <c r="D30" s="116" t="s">
        <v>38</v>
      </c>
      <c r="E30" s="35"/>
      <c r="F30" s="35"/>
      <c r="G30" s="35"/>
      <c r="H30" s="35"/>
      <c r="I30" s="35"/>
      <c r="J30" s="117">
        <f>ROUND(J85,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7" customHeight="1">
      <c r="A31" s="35"/>
      <c r="B31" s="40"/>
      <c r="C31" s="35"/>
      <c r="D31" s="115"/>
      <c r="E31" s="115"/>
      <c r="F31" s="115"/>
      <c r="G31" s="115"/>
      <c r="H31" s="115"/>
      <c r="I31" s="115"/>
      <c r="J31" s="115"/>
      <c r="K31" s="115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8" t="s">
        <v>40</v>
      </c>
      <c r="G32" s="35"/>
      <c r="H32" s="35"/>
      <c r="I32" s="118" t="s">
        <v>39</v>
      </c>
      <c r="J32" s="118" t="s">
        <v>41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9" t="s">
        <v>42</v>
      </c>
      <c r="E33" s="106" t="s">
        <v>43</v>
      </c>
      <c r="F33" s="120">
        <f>ROUND((SUM(BE85:BE132)),  2)</f>
        <v>0</v>
      </c>
      <c r="G33" s="35"/>
      <c r="H33" s="35"/>
      <c r="I33" s="121">
        <v>0.21</v>
      </c>
      <c r="J33" s="120">
        <f>ROUND(((SUM(BE85:BE132))*I33),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6" t="s">
        <v>44</v>
      </c>
      <c r="F34" s="120">
        <f>ROUND((SUM(BF85:BF132)),  2)</f>
        <v>0</v>
      </c>
      <c r="G34" s="35"/>
      <c r="H34" s="35"/>
      <c r="I34" s="121">
        <v>0.15</v>
      </c>
      <c r="J34" s="120">
        <f>ROUND(((SUM(BF85:BF132))*I34),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6" t="s">
        <v>45</v>
      </c>
      <c r="F35" s="120">
        <f>ROUND((SUM(BG85:BG132)),  2)</f>
        <v>0</v>
      </c>
      <c r="G35" s="35"/>
      <c r="H35" s="35"/>
      <c r="I35" s="121">
        <v>0.21</v>
      </c>
      <c r="J35" s="120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6" t="s">
        <v>46</v>
      </c>
      <c r="F36" s="120">
        <f>ROUND((SUM(BH85:BH132)),  2)</f>
        <v>0</v>
      </c>
      <c r="G36" s="35"/>
      <c r="H36" s="35"/>
      <c r="I36" s="121">
        <v>0.15</v>
      </c>
      <c r="J36" s="120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6" t="s">
        <v>47</v>
      </c>
      <c r="F37" s="120">
        <f>ROUND((SUM(BI85:BI132)),  2)</f>
        <v>0</v>
      </c>
      <c r="G37" s="35"/>
      <c r="H37" s="35"/>
      <c r="I37" s="121">
        <v>0</v>
      </c>
      <c r="J37" s="120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7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4" customHeight="1">
      <c r="A39" s="35"/>
      <c r="B39" s="40"/>
      <c r="C39" s="122"/>
      <c r="D39" s="123" t="s">
        <v>48</v>
      </c>
      <c r="E39" s="124"/>
      <c r="F39" s="124"/>
      <c r="G39" s="125" t="s">
        <v>49</v>
      </c>
      <c r="H39" s="126" t="s">
        <v>50</v>
      </c>
      <c r="I39" s="124"/>
      <c r="J39" s="127">
        <f>SUM(J30:J37)</f>
        <v>0</v>
      </c>
      <c r="K39" s="128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7" customHeight="1">
      <c r="A44" s="35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5" customHeight="1">
      <c r="A45" s="35"/>
      <c r="B45" s="36"/>
      <c r="C45" s="24" t="s">
        <v>113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7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7" t="str">
        <f>E7</f>
        <v>Rybník Voříšek v k.ú. Rašovice u Hlasiva</v>
      </c>
      <c r="F48" s="368"/>
      <c r="G48" s="368"/>
      <c r="H48" s="368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106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55" t="str">
        <f>E9</f>
        <v>SO 06 - Schodiště</v>
      </c>
      <c r="F50" s="366"/>
      <c r="G50" s="366"/>
      <c r="H50" s="366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7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Rašovice u Hlasiva</v>
      </c>
      <c r="G52" s="37"/>
      <c r="H52" s="37"/>
      <c r="I52" s="30" t="s">
        <v>23</v>
      </c>
      <c r="J52" s="60" t="str">
        <f>IF(J12="","",J12)</f>
        <v>26. 11. 2021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7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15" customHeight="1">
      <c r="A54" s="35"/>
      <c r="B54" s="36"/>
      <c r="C54" s="30" t="s">
        <v>25</v>
      </c>
      <c r="D54" s="37"/>
      <c r="E54" s="37"/>
      <c r="F54" s="28" t="str">
        <f>E15</f>
        <v>Projekce rybníky</v>
      </c>
      <c r="G54" s="37"/>
      <c r="H54" s="37"/>
      <c r="I54" s="30" t="s">
        <v>31</v>
      </c>
      <c r="J54" s="33" t="str">
        <f>E21</f>
        <v>Ing. Pavel Janouš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25.65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Ing. Micheala Přenosilová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2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3" t="s">
        <v>114</v>
      </c>
      <c r="D57" s="134"/>
      <c r="E57" s="134"/>
      <c r="F57" s="134"/>
      <c r="G57" s="134"/>
      <c r="H57" s="134"/>
      <c r="I57" s="134"/>
      <c r="J57" s="135" t="s">
        <v>115</v>
      </c>
      <c r="K57" s="134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2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75" customHeight="1">
      <c r="A59" s="35"/>
      <c r="B59" s="36"/>
      <c r="C59" s="136" t="s">
        <v>70</v>
      </c>
      <c r="D59" s="37"/>
      <c r="E59" s="37"/>
      <c r="F59" s="37"/>
      <c r="G59" s="37"/>
      <c r="H59" s="37"/>
      <c r="I59" s="37"/>
      <c r="J59" s="78">
        <f>J85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116</v>
      </c>
    </row>
    <row r="60" spans="1:47" s="9" customFormat="1" ht="25" customHeight="1">
      <c r="B60" s="137"/>
      <c r="C60" s="138"/>
      <c r="D60" s="139" t="s">
        <v>117</v>
      </c>
      <c r="E60" s="140"/>
      <c r="F60" s="140"/>
      <c r="G60" s="140"/>
      <c r="H60" s="140"/>
      <c r="I60" s="140"/>
      <c r="J60" s="141">
        <f>J86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118</v>
      </c>
      <c r="E61" s="146"/>
      <c r="F61" s="146"/>
      <c r="G61" s="146"/>
      <c r="H61" s="146"/>
      <c r="I61" s="146"/>
      <c r="J61" s="147">
        <f>J87</f>
        <v>0</v>
      </c>
      <c r="K61" s="144"/>
      <c r="L61" s="148"/>
    </row>
    <row r="62" spans="1:47" s="10" customFormat="1" ht="19.899999999999999" customHeight="1">
      <c r="B62" s="143"/>
      <c r="C62" s="144"/>
      <c r="D62" s="145" t="s">
        <v>381</v>
      </c>
      <c r="E62" s="146"/>
      <c r="F62" s="146"/>
      <c r="G62" s="146"/>
      <c r="H62" s="146"/>
      <c r="I62" s="146"/>
      <c r="J62" s="147">
        <f>J93</f>
        <v>0</v>
      </c>
      <c r="K62" s="144"/>
      <c r="L62" s="148"/>
    </row>
    <row r="63" spans="1:47" s="10" customFormat="1" ht="19.899999999999999" customHeight="1">
      <c r="B63" s="143"/>
      <c r="C63" s="144"/>
      <c r="D63" s="145" t="s">
        <v>382</v>
      </c>
      <c r="E63" s="146"/>
      <c r="F63" s="146"/>
      <c r="G63" s="146"/>
      <c r="H63" s="146"/>
      <c r="I63" s="146"/>
      <c r="J63" s="147">
        <f>J103</f>
        <v>0</v>
      </c>
      <c r="K63" s="144"/>
      <c r="L63" s="148"/>
    </row>
    <row r="64" spans="1:47" s="10" customFormat="1" ht="19.899999999999999" customHeight="1">
      <c r="B64" s="143"/>
      <c r="C64" s="144"/>
      <c r="D64" s="145" t="s">
        <v>240</v>
      </c>
      <c r="E64" s="146"/>
      <c r="F64" s="146"/>
      <c r="G64" s="146"/>
      <c r="H64" s="146"/>
      <c r="I64" s="146"/>
      <c r="J64" s="147">
        <f>J124</f>
        <v>0</v>
      </c>
      <c r="K64" s="144"/>
      <c r="L64" s="148"/>
    </row>
    <row r="65" spans="1:31" s="10" customFormat="1" ht="19.899999999999999" customHeight="1">
      <c r="B65" s="143"/>
      <c r="C65" s="144"/>
      <c r="D65" s="145" t="s">
        <v>119</v>
      </c>
      <c r="E65" s="146"/>
      <c r="F65" s="146"/>
      <c r="G65" s="146"/>
      <c r="H65" s="146"/>
      <c r="I65" s="146"/>
      <c r="J65" s="147">
        <f>J130</f>
        <v>0</v>
      </c>
      <c r="K65" s="144"/>
      <c r="L65" s="148"/>
    </row>
    <row r="66" spans="1:31" s="2" customFormat="1" ht="21.75" customHeight="1">
      <c r="A66" s="35"/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107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pans="1:31" s="2" customFormat="1" ht="7" customHeight="1">
      <c r="A67" s="35"/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10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71" spans="1:31" s="2" customFormat="1" ht="7" customHeight="1">
      <c r="A71" s="35"/>
      <c r="B71" s="50"/>
      <c r="C71" s="51"/>
      <c r="D71" s="51"/>
      <c r="E71" s="51"/>
      <c r="F71" s="51"/>
      <c r="G71" s="51"/>
      <c r="H71" s="51"/>
      <c r="I71" s="51"/>
      <c r="J71" s="51"/>
      <c r="K71" s="51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25" customHeight="1">
      <c r="A72" s="35"/>
      <c r="B72" s="36"/>
      <c r="C72" s="24" t="s">
        <v>120</v>
      </c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7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2" customHeight="1">
      <c r="A74" s="35"/>
      <c r="B74" s="36"/>
      <c r="C74" s="30" t="s">
        <v>16</v>
      </c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6.5" customHeight="1">
      <c r="A75" s="35"/>
      <c r="B75" s="36"/>
      <c r="C75" s="37"/>
      <c r="D75" s="37"/>
      <c r="E75" s="367" t="str">
        <f>E7</f>
        <v>Rybník Voříšek v k.ú. Rašovice u Hlasiva</v>
      </c>
      <c r="F75" s="368"/>
      <c r="G75" s="368"/>
      <c r="H75" s="368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106</v>
      </c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6.5" customHeight="1">
      <c r="A77" s="35"/>
      <c r="B77" s="36"/>
      <c r="C77" s="37"/>
      <c r="D77" s="37"/>
      <c r="E77" s="355" t="str">
        <f>E9</f>
        <v>SO 06 - Schodiště</v>
      </c>
      <c r="F77" s="366"/>
      <c r="G77" s="366"/>
      <c r="H77" s="366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7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21</v>
      </c>
      <c r="D79" s="37"/>
      <c r="E79" s="37"/>
      <c r="F79" s="28" t="str">
        <f>F12</f>
        <v>Rašovice u Hlasiva</v>
      </c>
      <c r="G79" s="37"/>
      <c r="H79" s="37"/>
      <c r="I79" s="30" t="s">
        <v>23</v>
      </c>
      <c r="J79" s="60" t="str">
        <f>IF(J12="","",J12)</f>
        <v>26. 11. 2021</v>
      </c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7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5.15" customHeight="1">
      <c r="A81" s="35"/>
      <c r="B81" s="36"/>
      <c r="C81" s="30" t="s">
        <v>25</v>
      </c>
      <c r="D81" s="37"/>
      <c r="E81" s="37"/>
      <c r="F81" s="28" t="str">
        <f>E15</f>
        <v>Projekce rybníky</v>
      </c>
      <c r="G81" s="37"/>
      <c r="H81" s="37"/>
      <c r="I81" s="30" t="s">
        <v>31</v>
      </c>
      <c r="J81" s="33" t="str">
        <f>E21</f>
        <v>Ing. Pavel Janouš</v>
      </c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25.65" customHeight="1">
      <c r="A82" s="35"/>
      <c r="B82" s="36"/>
      <c r="C82" s="30" t="s">
        <v>29</v>
      </c>
      <c r="D82" s="37"/>
      <c r="E82" s="37"/>
      <c r="F82" s="28" t="str">
        <f>IF(E18="","",E18)</f>
        <v>Vyplň údaj</v>
      </c>
      <c r="G82" s="37"/>
      <c r="H82" s="37"/>
      <c r="I82" s="30" t="s">
        <v>34</v>
      </c>
      <c r="J82" s="33" t="str">
        <f>E24</f>
        <v>Ing. Micheala Přenosilová</v>
      </c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0.2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11" customFormat="1" ht="29.25" customHeight="1">
      <c r="A84" s="149"/>
      <c r="B84" s="150"/>
      <c r="C84" s="151" t="s">
        <v>121</v>
      </c>
      <c r="D84" s="152" t="s">
        <v>57</v>
      </c>
      <c r="E84" s="152" t="s">
        <v>53</v>
      </c>
      <c r="F84" s="152" t="s">
        <v>54</v>
      </c>
      <c r="G84" s="152" t="s">
        <v>122</v>
      </c>
      <c r="H84" s="152" t="s">
        <v>123</v>
      </c>
      <c r="I84" s="152" t="s">
        <v>124</v>
      </c>
      <c r="J84" s="152" t="s">
        <v>115</v>
      </c>
      <c r="K84" s="153" t="s">
        <v>125</v>
      </c>
      <c r="L84" s="154"/>
      <c r="M84" s="69" t="s">
        <v>19</v>
      </c>
      <c r="N84" s="70" t="s">
        <v>42</v>
      </c>
      <c r="O84" s="70" t="s">
        <v>126</v>
      </c>
      <c r="P84" s="70" t="s">
        <v>127</v>
      </c>
      <c r="Q84" s="70" t="s">
        <v>128</v>
      </c>
      <c r="R84" s="70" t="s">
        <v>129</v>
      </c>
      <c r="S84" s="70" t="s">
        <v>130</v>
      </c>
      <c r="T84" s="71" t="s">
        <v>131</v>
      </c>
      <c r="U84" s="149"/>
      <c r="V84" s="149"/>
      <c r="W84" s="149"/>
      <c r="X84" s="149"/>
      <c r="Y84" s="149"/>
      <c r="Z84" s="149"/>
      <c r="AA84" s="149"/>
      <c r="AB84" s="149"/>
      <c r="AC84" s="149"/>
      <c r="AD84" s="149"/>
      <c r="AE84" s="149"/>
    </row>
    <row r="85" spans="1:65" s="2" customFormat="1" ht="22.75" customHeight="1">
      <c r="A85" s="35"/>
      <c r="B85" s="36"/>
      <c r="C85" s="76" t="s">
        <v>132</v>
      </c>
      <c r="D85" s="37"/>
      <c r="E85" s="37"/>
      <c r="F85" s="37"/>
      <c r="G85" s="37"/>
      <c r="H85" s="37"/>
      <c r="I85" s="37"/>
      <c r="J85" s="155">
        <f>BK85</f>
        <v>0</v>
      </c>
      <c r="K85" s="37"/>
      <c r="L85" s="40"/>
      <c r="M85" s="72"/>
      <c r="N85" s="156"/>
      <c r="O85" s="73"/>
      <c r="P85" s="157">
        <f>P86</f>
        <v>0</v>
      </c>
      <c r="Q85" s="73"/>
      <c r="R85" s="157">
        <f>R86</f>
        <v>36.542719849999997</v>
      </c>
      <c r="S85" s="73"/>
      <c r="T85" s="158">
        <f>T86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8" t="s">
        <v>71</v>
      </c>
      <c r="AU85" s="18" t="s">
        <v>116</v>
      </c>
      <c r="BK85" s="159">
        <f>BK86</f>
        <v>0</v>
      </c>
    </row>
    <row r="86" spans="1:65" s="12" customFormat="1" ht="25.9" customHeight="1">
      <c r="B86" s="160"/>
      <c r="C86" s="161"/>
      <c r="D86" s="162" t="s">
        <v>71</v>
      </c>
      <c r="E86" s="163" t="s">
        <v>133</v>
      </c>
      <c r="F86" s="163" t="s">
        <v>134</v>
      </c>
      <c r="G86" s="161"/>
      <c r="H86" s="161"/>
      <c r="I86" s="164"/>
      <c r="J86" s="165">
        <f>BK86</f>
        <v>0</v>
      </c>
      <c r="K86" s="161"/>
      <c r="L86" s="166"/>
      <c r="M86" s="167"/>
      <c r="N86" s="168"/>
      <c r="O86" s="168"/>
      <c r="P86" s="169">
        <f>P87+P93+P103+P124+P130</f>
        <v>0</v>
      </c>
      <c r="Q86" s="168"/>
      <c r="R86" s="169">
        <f>R87+R93+R103+R124+R130</f>
        <v>36.542719849999997</v>
      </c>
      <c r="S86" s="168"/>
      <c r="T86" s="170">
        <f>T87+T93+T103+T124+T130</f>
        <v>0</v>
      </c>
      <c r="AR86" s="171" t="s">
        <v>80</v>
      </c>
      <c r="AT86" s="172" t="s">
        <v>71</v>
      </c>
      <c r="AU86" s="172" t="s">
        <v>72</v>
      </c>
      <c r="AY86" s="171" t="s">
        <v>135</v>
      </c>
      <c r="BK86" s="173">
        <f>BK87+BK93+BK103+BK124+BK130</f>
        <v>0</v>
      </c>
    </row>
    <row r="87" spans="1:65" s="12" customFormat="1" ht="22.75" customHeight="1">
      <c r="B87" s="160"/>
      <c r="C87" s="161"/>
      <c r="D87" s="162" t="s">
        <v>71</v>
      </c>
      <c r="E87" s="174" t="s">
        <v>80</v>
      </c>
      <c r="F87" s="174" t="s">
        <v>136</v>
      </c>
      <c r="G87" s="161"/>
      <c r="H87" s="161"/>
      <c r="I87" s="164"/>
      <c r="J87" s="175">
        <f>BK87</f>
        <v>0</v>
      </c>
      <c r="K87" s="161"/>
      <c r="L87" s="166"/>
      <c r="M87" s="167"/>
      <c r="N87" s="168"/>
      <c r="O87" s="168"/>
      <c r="P87" s="169">
        <f>SUM(P88:P92)</f>
        <v>0</v>
      </c>
      <c r="Q87" s="168"/>
      <c r="R87" s="169">
        <f>SUM(R88:R92)</f>
        <v>0</v>
      </c>
      <c r="S87" s="168"/>
      <c r="T87" s="170">
        <f>SUM(T88:T92)</f>
        <v>0</v>
      </c>
      <c r="AR87" s="171" t="s">
        <v>80</v>
      </c>
      <c r="AT87" s="172" t="s">
        <v>71</v>
      </c>
      <c r="AU87" s="172" t="s">
        <v>80</v>
      </c>
      <c r="AY87" s="171" t="s">
        <v>135</v>
      </c>
      <c r="BK87" s="173">
        <f>SUM(BK88:BK92)</f>
        <v>0</v>
      </c>
    </row>
    <row r="88" spans="1:65" s="2" customFormat="1" ht="37.75" customHeight="1">
      <c r="A88" s="35"/>
      <c r="B88" s="36"/>
      <c r="C88" s="176" t="s">
        <v>80</v>
      </c>
      <c r="D88" s="176" t="s">
        <v>137</v>
      </c>
      <c r="E88" s="177" t="s">
        <v>690</v>
      </c>
      <c r="F88" s="178" t="s">
        <v>691</v>
      </c>
      <c r="G88" s="179" t="s">
        <v>140</v>
      </c>
      <c r="H88" s="180">
        <v>23.4</v>
      </c>
      <c r="I88" s="181"/>
      <c r="J88" s="182">
        <f>ROUND(I88*H88,2)</f>
        <v>0</v>
      </c>
      <c r="K88" s="178" t="s">
        <v>141</v>
      </c>
      <c r="L88" s="40"/>
      <c r="M88" s="183" t="s">
        <v>19</v>
      </c>
      <c r="N88" s="184" t="s">
        <v>43</v>
      </c>
      <c r="O88" s="65"/>
      <c r="P88" s="185">
        <f>O88*H88</f>
        <v>0</v>
      </c>
      <c r="Q88" s="185">
        <v>0</v>
      </c>
      <c r="R88" s="185">
        <f>Q88*H88</f>
        <v>0</v>
      </c>
      <c r="S88" s="185">
        <v>0</v>
      </c>
      <c r="T88" s="186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87" t="s">
        <v>142</v>
      </c>
      <c r="AT88" s="187" t="s">
        <v>137</v>
      </c>
      <c r="AU88" s="187" t="s">
        <v>83</v>
      </c>
      <c r="AY88" s="18" t="s">
        <v>135</v>
      </c>
      <c r="BE88" s="188">
        <f>IF(N88="základní",J88,0)</f>
        <v>0</v>
      </c>
      <c r="BF88" s="188">
        <f>IF(N88="snížená",J88,0)</f>
        <v>0</v>
      </c>
      <c r="BG88" s="188">
        <f>IF(N88="zákl. přenesená",J88,0)</f>
        <v>0</v>
      </c>
      <c r="BH88" s="188">
        <f>IF(N88="sníž. přenesená",J88,0)</f>
        <v>0</v>
      </c>
      <c r="BI88" s="188">
        <f>IF(N88="nulová",J88,0)</f>
        <v>0</v>
      </c>
      <c r="BJ88" s="18" t="s">
        <v>80</v>
      </c>
      <c r="BK88" s="188">
        <f>ROUND(I88*H88,2)</f>
        <v>0</v>
      </c>
      <c r="BL88" s="18" t="s">
        <v>142</v>
      </c>
      <c r="BM88" s="187" t="s">
        <v>692</v>
      </c>
    </row>
    <row r="89" spans="1:65" s="2" customFormat="1">
      <c r="A89" s="35"/>
      <c r="B89" s="36"/>
      <c r="C89" s="37"/>
      <c r="D89" s="189" t="s">
        <v>144</v>
      </c>
      <c r="E89" s="37"/>
      <c r="F89" s="190" t="s">
        <v>693</v>
      </c>
      <c r="G89" s="37"/>
      <c r="H89" s="37"/>
      <c r="I89" s="191"/>
      <c r="J89" s="37"/>
      <c r="K89" s="37"/>
      <c r="L89" s="40"/>
      <c r="M89" s="192"/>
      <c r="N89" s="193"/>
      <c r="O89" s="65"/>
      <c r="P89" s="65"/>
      <c r="Q89" s="65"/>
      <c r="R89" s="65"/>
      <c r="S89" s="65"/>
      <c r="T89" s="66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8" t="s">
        <v>144</v>
      </c>
      <c r="AU89" s="18" t="s">
        <v>83</v>
      </c>
    </row>
    <row r="90" spans="1:65" s="13" customFormat="1">
      <c r="B90" s="194"/>
      <c r="C90" s="195"/>
      <c r="D90" s="196" t="s">
        <v>146</v>
      </c>
      <c r="E90" s="197" t="s">
        <v>19</v>
      </c>
      <c r="F90" s="198" t="s">
        <v>694</v>
      </c>
      <c r="G90" s="195"/>
      <c r="H90" s="197" t="s">
        <v>19</v>
      </c>
      <c r="I90" s="199"/>
      <c r="J90" s="195"/>
      <c r="K90" s="195"/>
      <c r="L90" s="200"/>
      <c r="M90" s="201"/>
      <c r="N90" s="202"/>
      <c r="O90" s="202"/>
      <c r="P90" s="202"/>
      <c r="Q90" s="202"/>
      <c r="R90" s="202"/>
      <c r="S90" s="202"/>
      <c r="T90" s="203"/>
      <c r="AT90" s="204" t="s">
        <v>146</v>
      </c>
      <c r="AU90" s="204" t="s">
        <v>83</v>
      </c>
      <c r="AV90" s="13" t="s">
        <v>80</v>
      </c>
      <c r="AW90" s="13" t="s">
        <v>33</v>
      </c>
      <c r="AX90" s="13" t="s">
        <v>72</v>
      </c>
      <c r="AY90" s="204" t="s">
        <v>135</v>
      </c>
    </row>
    <row r="91" spans="1:65" s="14" customFormat="1">
      <c r="B91" s="205"/>
      <c r="C91" s="206"/>
      <c r="D91" s="196" t="s">
        <v>146</v>
      </c>
      <c r="E91" s="207" t="s">
        <v>19</v>
      </c>
      <c r="F91" s="208" t="s">
        <v>695</v>
      </c>
      <c r="G91" s="206"/>
      <c r="H91" s="209">
        <v>23.4</v>
      </c>
      <c r="I91" s="210"/>
      <c r="J91" s="206"/>
      <c r="K91" s="206"/>
      <c r="L91" s="211"/>
      <c r="M91" s="212"/>
      <c r="N91" s="213"/>
      <c r="O91" s="213"/>
      <c r="P91" s="213"/>
      <c r="Q91" s="213"/>
      <c r="R91" s="213"/>
      <c r="S91" s="213"/>
      <c r="T91" s="214"/>
      <c r="AT91" s="215" t="s">
        <v>146</v>
      </c>
      <c r="AU91" s="215" t="s">
        <v>83</v>
      </c>
      <c r="AV91" s="14" t="s">
        <v>83</v>
      </c>
      <c r="AW91" s="14" t="s">
        <v>33</v>
      </c>
      <c r="AX91" s="14" t="s">
        <v>72</v>
      </c>
      <c r="AY91" s="215" t="s">
        <v>135</v>
      </c>
    </row>
    <row r="92" spans="1:65" s="15" customFormat="1">
      <c r="B92" s="216"/>
      <c r="C92" s="217"/>
      <c r="D92" s="196" t="s">
        <v>146</v>
      </c>
      <c r="E92" s="218" t="s">
        <v>19</v>
      </c>
      <c r="F92" s="219" t="s">
        <v>149</v>
      </c>
      <c r="G92" s="217"/>
      <c r="H92" s="220">
        <v>23.4</v>
      </c>
      <c r="I92" s="221"/>
      <c r="J92" s="217"/>
      <c r="K92" s="217"/>
      <c r="L92" s="222"/>
      <c r="M92" s="223"/>
      <c r="N92" s="224"/>
      <c r="O92" s="224"/>
      <c r="P92" s="224"/>
      <c r="Q92" s="224"/>
      <c r="R92" s="224"/>
      <c r="S92" s="224"/>
      <c r="T92" s="225"/>
      <c r="AT92" s="226" t="s">
        <v>146</v>
      </c>
      <c r="AU92" s="226" t="s">
        <v>83</v>
      </c>
      <c r="AV92" s="15" t="s">
        <v>142</v>
      </c>
      <c r="AW92" s="15" t="s">
        <v>33</v>
      </c>
      <c r="AX92" s="15" t="s">
        <v>80</v>
      </c>
      <c r="AY92" s="226" t="s">
        <v>135</v>
      </c>
    </row>
    <row r="93" spans="1:65" s="12" customFormat="1" ht="22.75" customHeight="1">
      <c r="B93" s="160"/>
      <c r="C93" s="161"/>
      <c r="D93" s="162" t="s">
        <v>71</v>
      </c>
      <c r="E93" s="174" t="s">
        <v>83</v>
      </c>
      <c r="F93" s="174" t="s">
        <v>407</v>
      </c>
      <c r="G93" s="161"/>
      <c r="H93" s="161"/>
      <c r="I93" s="164"/>
      <c r="J93" s="175">
        <f>BK93</f>
        <v>0</v>
      </c>
      <c r="K93" s="161"/>
      <c r="L93" s="166"/>
      <c r="M93" s="167"/>
      <c r="N93" s="168"/>
      <c r="O93" s="168"/>
      <c r="P93" s="169">
        <f>SUM(P94:P102)</f>
        <v>0</v>
      </c>
      <c r="Q93" s="168"/>
      <c r="R93" s="169">
        <f>SUM(R94:R102)</f>
        <v>8.3187177499999994</v>
      </c>
      <c r="S93" s="168"/>
      <c r="T93" s="170">
        <f>SUM(T94:T102)</f>
        <v>0</v>
      </c>
      <c r="AR93" s="171" t="s">
        <v>80</v>
      </c>
      <c r="AT93" s="172" t="s">
        <v>71</v>
      </c>
      <c r="AU93" s="172" t="s">
        <v>80</v>
      </c>
      <c r="AY93" s="171" t="s">
        <v>135</v>
      </c>
      <c r="BK93" s="173">
        <f>SUM(BK94:BK102)</f>
        <v>0</v>
      </c>
    </row>
    <row r="94" spans="1:65" s="2" customFormat="1" ht="24.15" customHeight="1">
      <c r="A94" s="35"/>
      <c r="B94" s="36"/>
      <c r="C94" s="176" t="s">
        <v>83</v>
      </c>
      <c r="D94" s="176" t="s">
        <v>137</v>
      </c>
      <c r="E94" s="177" t="s">
        <v>568</v>
      </c>
      <c r="F94" s="178" t="s">
        <v>569</v>
      </c>
      <c r="G94" s="179" t="s">
        <v>152</v>
      </c>
      <c r="H94" s="180">
        <v>3.3250000000000002</v>
      </c>
      <c r="I94" s="181"/>
      <c r="J94" s="182">
        <f>ROUND(I94*H94,2)</f>
        <v>0</v>
      </c>
      <c r="K94" s="178" t="s">
        <v>141</v>
      </c>
      <c r="L94" s="40"/>
      <c r="M94" s="183" t="s">
        <v>19</v>
      </c>
      <c r="N94" s="184" t="s">
        <v>43</v>
      </c>
      <c r="O94" s="65"/>
      <c r="P94" s="185">
        <f>O94*H94</f>
        <v>0</v>
      </c>
      <c r="Q94" s="185">
        <v>2.5018699999999998</v>
      </c>
      <c r="R94" s="185">
        <f>Q94*H94</f>
        <v>8.3187177499999994</v>
      </c>
      <c r="S94" s="185">
        <v>0</v>
      </c>
      <c r="T94" s="186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7" t="s">
        <v>142</v>
      </c>
      <c r="AT94" s="187" t="s">
        <v>137</v>
      </c>
      <c r="AU94" s="187" t="s">
        <v>83</v>
      </c>
      <c r="AY94" s="18" t="s">
        <v>135</v>
      </c>
      <c r="BE94" s="188">
        <f>IF(N94="základní",J94,0)</f>
        <v>0</v>
      </c>
      <c r="BF94" s="188">
        <f>IF(N94="snížená",J94,0)</f>
        <v>0</v>
      </c>
      <c r="BG94" s="188">
        <f>IF(N94="zákl. přenesená",J94,0)</f>
        <v>0</v>
      </c>
      <c r="BH94" s="188">
        <f>IF(N94="sníž. přenesená",J94,0)</f>
        <v>0</v>
      </c>
      <c r="BI94" s="188">
        <f>IF(N94="nulová",J94,0)</f>
        <v>0</v>
      </c>
      <c r="BJ94" s="18" t="s">
        <v>80</v>
      </c>
      <c r="BK94" s="188">
        <f>ROUND(I94*H94,2)</f>
        <v>0</v>
      </c>
      <c r="BL94" s="18" t="s">
        <v>142</v>
      </c>
      <c r="BM94" s="187" t="s">
        <v>696</v>
      </c>
    </row>
    <row r="95" spans="1:65" s="2" customFormat="1">
      <c r="A95" s="35"/>
      <c r="B95" s="36"/>
      <c r="C95" s="37"/>
      <c r="D95" s="189" t="s">
        <v>144</v>
      </c>
      <c r="E95" s="37"/>
      <c r="F95" s="190" t="s">
        <v>571</v>
      </c>
      <c r="G95" s="37"/>
      <c r="H95" s="37"/>
      <c r="I95" s="191"/>
      <c r="J95" s="37"/>
      <c r="K95" s="37"/>
      <c r="L95" s="40"/>
      <c r="M95" s="192"/>
      <c r="N95" s="193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144</v>
      </c>
      <c r="AU95" s="18" t="s">
        <v>83</v>
      </c>
    </row>
    <row r="96" spans="1:65" s="13" customFormat="1" ht="20">
      <c r="B96" s="194"/>
      <c r="C96" s="195"/>
      <c r="D96" s="196" t="s">
        <v>146</v>
      </c>
      <c r="E96" s="197" t="s">
        <v>19</v>
      </c>
      <c r="F96" s="198" t="s">
        <v>697</v>
      </c>
      <c r="G96" s="195"/>
      <c r="H96" s="197" t="s">
        <v>19</v>
      </c>
      <c r="I96" s="199"/>
      <c r="J96" s="195"/>
      <c r="K96" s="195"/>
      <c r="L96" s="200"/>
      <c r="M96" s="201"/>
      <c r="N96" s="202"/>
      <c r="O96" s="202"/>
      <c r="P96" s="202"/>
      <c r="Q96" s="202"/>
      <c r="R96" s="202"/>
      <c r="S96" s="202"/>
      <c r="T96" s="203"/>
      <c r="AT96" s="204" t="s">
        <v>146</v>
      </c>
      <c r="AU96" s="204" t="s">
        <v>83</v>
      </c>
      <c r="AV96" s="13" t="s">
        <v>80</v>
      </c>
      <c r="AW96" s="13" t="s">
        <v>33</v>
      </c>
      <c r="AX96" s="13" t="s">
        <v>72</v>
      </c>
      <c r="AY96" s="204" t="s">
        <v>135</v>
      </c>
    </row>
    <row r="97" spans="1:65" s="14" customFormat="1">
      <c r="B97" s="205"/>
      <c r="C97" s="206"/>
      <c r="D97" s="196" t="s">
        <v>146</v>
      </c>
      <c r="E97" s="207" t="s">
        <v>19</v>
      </c>
      <c r="F97" s="208" t="s">
        <v>698</v>
      </c>
      <c r="G97" s="206"/>
      <c r="H97" s="209">
        <v>2.7</v>
      </c>
      <c r="I97" s="210"/>
      <c r="J97" s="206"/>
      <c r="K97" s="206"/>
      <c r="L97" s="211"/>
      <c r="M97" s="212"/>
      <c r="N97" s="213"/>
      <c r="O97" s="213"/>
      <c r="P97" s="213"/>
      <c r="Q97" s="213"/>
      <c r="R97" s="213"/>
      <c r="S97" s="213"/>
      <c r="T97" s="214"/>
      <c r="AT97" s="215" t="s">
        <v>146</v>
      </c>
      <c r="AU97" s="215" t="s">
        <v>83</v>
      </c>
      <c r="AV97" s="14" t="s">
        <v>83</v>
      </c>
      <c r="AW97" s="14" t="s">
        <v>33</v>
      </c>
      <c r="AX97" s="14" t="s">
        <v>72</v>
      </c>
      <c r="AY97" s="215" t="s">
        <v>135</v>
      </c>
    </row>
    <row r="98" spans="1:65" s="13" customFormat="1">
      <c r="B98" s="194"/>
      <c r="C98" s="195"/>
      <c r="D98" s="196" t="s">
        <v>146</v>
      </c>
      <c r="E98" s="197" t="s">
        <v>19</v>
      </c>
      <c r="F98" s="198" t="s">
        <v>699</v>
      </c>
      <c r="G98" s="195"/>
      <c r="H98" s="197" t="s">
        <v>19</v>
      </c>
      <c r="I98" s="199"/>
      <c r="J98" s="195"/>
      <c r="K98" s="195"/>
      <c r="L98" s="200"/>
      <c r="M98" s="201"/>
      <c r="N98" s="202"/>
      <c r="O98" s="202"/>
      <c r="P98" s="202"/>
      <c r="Q98" s="202"/>
      <c r="R98" s="202"/>
      <c r="S98" s="202"/>
      <c r="T98" s="203"/>
      <c r="AT98" s="204" t="s">
        <v>146</v>
      </c>
      <c r="AU98" s="204" t="s">
        <v>83</v>
      </c>
      <c r="AV98" s="13" t="s">
        <v>80</v>
      </c>
      <c r="AW98" s="13" t="s">
        <v>33</v>
      </c>
      <c r="AX98" s="13" t="s">
        <v>72</v>
      </c>
      <c r="AY98" s="204" t="s">
        <v>135</v>
      </c>
    </row>
    <row r="99" spans="1:65" s="14" customFormat="1">
      <c r="B99" s="205"/>
      <c r="C99" s="206"/>
      <c r="D99" s="196" t="s">
        <v>146</v>
      </c>
      <c r="E99" s="207" t="s">
        <v>19</v>
      </c>
      <c r="F99" s="208" t="s">
        <v>700</v>
      </c>
      <c r="G99" s="206"/>
      <c r="H99" s="209">
        <v>0.32500000000000001</v>
      </c>
      <c r="I99" s="210"/>
      <c r="J99" s="206"/>
      <c r="K99" s="206"/>
      <c r="L99" s="211"/>
      <c r="M99" s="212"/>
      <c r="N99" s="213"/>
      <c r="O99" s="213"/>
      <c r="P99" s="213"/>
      <c r="Q99" s="213"/>
      <c r="R99" s="213"/>
      <c r="S99" s="213"/>
      <c r="T99" s="214"/>
      <c r="AT99" s="215" t="s">
        <v>146</v>
      </c>
      <c r="AU99" s="215" t="s">
        <v>83</v>
      </c>
      <c r="AV99" s="14" t="s">
        <v>83</v>
      </c>
      <c r="AW99" s="14" t="s">
        <v>33</v>
      </c>
      <c r="AX99" s="14" t="s">
        <v>72</v>
      </c>
      <c r="AY99" s="215" t="s">
        <v>135</v>
      </c>
    </row>
    <row r="100" spans="1:65" s="13" customFormat="1">
      <c r="B100" s="194"/>
      <c r="C100" s="195"/>
      <c r="D100" s="196" t="s">
        <v>146</v>
      </c>
      <c r="E100" s="197" t="s">
        <v>19</v>
      </c>
      <c r="F100" s="198" t="s">
        <v>701</v>
      </c>
      <c r="G100" s="195"/>
      <c r="H100" s="197" t="s">
        <v>19</v>
      </c>
      <c r="I100" s="199"/>
      <c r="J100" s="195"/>
      <c r="K100" s="195"/>
      <c r="L100" s="200"/>
      <c r="M100" s="201"/>
      <c r="N100" s="202"/>
      <c r="O100" s="202"/>
      <c r="P100" s="202"/>
      <c r="Q100" s="202"/>
      <c r="R100" s="202"/>
      <c r="S100" s="202"/>
      <c r="T100" s="203"/>
      <c r="AT100" s="204" t="s">
        <v>146</v>
      </c>
      <c r="AU100" s="204" t="s">
        <v>83</v>
      </c>
      <c r="AV100" s="13" t="s">
        <v>80</v>
      </c>
      <c r="AW100" s="13" t="s">
        <v>33</v>
      </c>
      <c r="AX100" s="13" t="s">
        <v>72</v>
      </c>
      <c r="AY100" s="204" t="s">
        <v>135</v>
      </c>
    </row>
    <row r="101" spans="1:65" s="14" customFormat="1">
      <c r="B101" s="205"/>
      <c r="C101" s="206"/>
      <c r="D101" s="196" t="s">
        <v>146</v>
      </c>
      <c r="E101" s="207" t="s">
        <v>19</v>
      </c>
      <c r="F101" s="208" t="s">
        <v>702</v>
      </c>
      <c r="G101" s="206"/>
      <c r="H101" s="209">
        <v>0.3</v>
      </c>
      <c r="I101" s="210"/>
      <c r="J101" s="206"/>
      <c r="K101" s="206"/>
      <c r="L101" s="211"/>
      <c r="M101" s="212"/>
      <c r="N101" s="213"/>
      <c r="O101" s="213"/>
      <c r="P101" s="213"/>
      <c r="Q101" s="213"/>
      <c r="R101" s="213"/>
      <c r="S101" s="213"/>
      <c r="T101" s="214"/>
      <c r="AT101" s="215" t="s">
        <v>146</v>
      </c>
      <c r="AU101" s="215" t="s">
        <v>83</v>
      </c>
      <c r="AV101" s="14" t="s">
        <v>83</v>
      </c>
      <c r="AW101" s="14" t="s">
        <v>33</v>
      </c>
      <c r="AX101" s="14" t="s">
        <v>72</v>
      </c>
      <c r="AY101" s="215" t="s">
        <v>135</v>
      </c>
    </row>
    <row r="102" spans="1:65" s="15" customFormat="1">
      <c r="B102" s="216"/>
      <c r="C102" s="217"/>
      <c r="D102" s="196" t="s">
        <v>146</v>
      </c>
      <c r="E102" s="218" t="s">
        <v>19</v>
      </c>
      <c r="F102" s="219" t="s">
        <v>149</v>
      </c>
      <c r="G102" s="217"/>
      <c r="H102" s="220">
        <v>3.3250000000000002</v>
      </c>
      <c r="I102" s="221"/>
      <c r="J102" s="217"/>
      <c r="K102" s="217"/>
      <c r="L102" s="222"/>
      <c r="M102" s="223"/>
      <c r="N102" s="224"/>
      <c r="O102" s="224"/>
      <c r="P102" s="224"/>
      <c r="Q102" s="224"/>
      <c r="R102" s="224"/>
      <c r="S102" s="224"/>
      <c r="T102" s="225"/>
      <c r="AT102" s="226" t="s">
        <v>146</v>
      </c>
      <c r="AU102" s="226" t="s">
        <v>83</v>
      </c>
      <c r="AV102" s="15" t="s">
        <v>142</v>
      </c>
      <c r="AW102" s="15" t="s">
        <v>33</v>
      </c>
      <c r="AX102" s="15" t="s">
        <v>80</v>
      </c>
      <c r="AY102" s="226" t="s">
        <v>135</v>
      </c>
    </row>
    <row r="103" spans="1:65" s="12" customFormat="1" ht="22.75" customHeight="1">
      <c r="B103" s="160"/>
      <c r="C103" s="161"/>
      <c r="D103" s="162" t="s">
        <v>71</v>
      </c>
      <c r="E103" s="174" t="s">
        <v>157</v>
      </c>
      <c r="F103" s="174" t="s">
        <v>416</v>
      </c>
      <c r="G103" s="161"/>
      <c r="H103" s="161"/>
      <c r="I103" s="164"/>
      <c r="J103" s="175">
        <f>BK103</f>
        <v>0</v>
      </c>
      <c r="K103" s="161"/>
      <c r="L103" s="166"/>
      <c r="M103" s="167"/>
      <c r="N103" s="168"/>
      <c r="O103" s="168"/>
      <c r="P103" s="169">
        <f>SUM(P104:P123)</f>
        <v>0</v>
      </c>
      <c r="Q103" s="168"/>
      <c r="R103" s="169">
        <f>SUM(R104:R123)</f>
        <v>10.5151512</v>
      </c>
      <c r="S103" s="168"/>
      <c r="T103" s="170">
        <f>SUM(T104:T123)</f>
        <v>0</v>
      </c>
      <c r="AR103" s="171" t="s">
        <v>80</v>
      </c>
      <c r="AT103" s="172" t="s">
        <v>71</v>
      </c>
      <c r="AU103" s="172" t="s">
        <v>80</v>
      </c>
      <c r="AY103" s="171" t="s">
        <v>135</v>
      </c>
      <c r="BK103" s="173">
        <f>SUM(BK104:BK123)</f>
        <v>0</v>
      </c>
    </row>
    <row r="104" spans="1:65" s="2" customFormat="1" ht="49" customHeight="1">
      <c r="A104" s="35"/>
      <c r="B104" s="36"/>
      <c r="C104" s="176" t="s">
        <v>157</v>
      </c>
      <c r="D104" s="176" t="s">
        <v>137</v>
      </c>
      <c r="E104" s="177" t="s">
        <v>703</v>
      </c>
      <c r="F104" s="178" t="s">
        <v>704</v>
      </c>
      <c r="G104" s="179" t="s">
        <v>152</v>
      </c>
      <c r="H104" s="180">
        <v>3.44</v>
      </c>
      <c r="I104" s="181"/>
      <c r="J104" s="182">
        <f>ROUND(I104*H104,2)</f>
        <v>0</v>
      </c>
      <c r="K104" s="178" t="s">
        <v>141</v>
      </c>
      <c r="L104" s="40"/>
      <c r="M104" s="183" t="s">
        <v>19</v>
      </c>
      <c r="N104" s="184" t="s">
        <v>43</v>
      </c>
      <c r="O104" s="65"/>
      <c r="P104" s="185">
        <f>O104*H104</f>
        <v>0</v>
      </c>
      <c r="Q104" s="185">
        <v>3.0567299999999999</v>
      </c>
      <c r="R104" s="185">
        <f>Q104*H104</f>
        <v>10.5151512</v>
      </c>
      <c r="S104" s="185">
        <v>0</v>
      </c>
      <c r="T104" s="186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7" t="s">
        <v>142</v>
      </c>
      <c r="AT104" s="187" t="s">
        <v>137</v>
      </c>
      <c r="AU104" s="187" t="s">
        <v>83</v>
      </c>
      <c r="AY104" s="18" t="s">
        <v>135</v>
      </c>
      <c r="BE104" s="188">
        <f>IF(N104="základní",J104,0)</f>
        <v>0</v>
      </c>
      <c r="BF104" s="188">
        <f>IF(N104="snížená",J104,0)</f>
        <v>0</v>
      </c>
      <c r="BG104" s="188">
        <f>IF(N104="zákl. přenesená",J104,0)</f>
        <v>0</v>
      </c>
      <c r="BH104" s="188">
        <f>IF(N104="sníž. přenesená",J104,0)</f>
        <v>0</v>
      </c>
      <c r="BI104" s="188">
        <f>IF(N104="nulová",J104,0)</f>
        <v>0</v>
      </c>
      <c r="BJ104" s="18" t="s">
        <v>80</v>
      </c>
      <c r="BK104" s="188">
        <f>ROUND(I104*H104,2)</f>
        <v>0</v>
      </c>
      <c r="BL104" s="18" t="s">
        <v>142</v>
      </c>
      <c r="BM104" s="187" t="s">
        <v>705</v>
      </c>
    </row>
    <row r="105" spans="1:65" s="2" customFormat="1">
      <c r="A105" s="35"/>
      <c r="B105" s="36"/>
      <c r="C105" s="37"/>
      <c r="D105" s="189" t="s">
        <v>144</v>
      </c>
      <c r="E105" s="37"/>
      <c r="F105" s="190" t="s">
        <v>706</v>
      </c>
      <c r="G105" s="37"/>
      <c r="H105" s="37"/>
      <c r="I105" s="191"/>
      <c r="J105" s="37"/>
      <c r="K105" s="37"/>
      <c r="L105" s="40"/>
      <c r="M105" s="192"/>
      <c r="N105" s="193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144</v>
      </c>
      <c r="AU105" s="18" t="s">
        <v>83</v>
      </c>
    </row>
    <row r="106" spans="1:65" s="13" customFormat="1">
      <c r="B106" s="194"/>
      <c r="C106" s="195"/>
      <c r="D106" s="196" t="s">
        <v>146</v>
      </c>
      <c r="E106" s="197" t="s">
        <v>19</v>
      </c>
      <c r="F106" s="198" t="s">
        <v>707</v>
      </c>
      <c r="G106" s="195"/>
      <c r="H106" s="197" t="s">
        <v>19</v>
      </c>
      <c r="I106" s="199"/>
      <c r="J106" s="195"/>
      <c r="K106" s="195"/>
      <c r="L106" s="200"/>
      <c r="M106" s="201"/>
      <c r="N106" s="202"/>
      <c r="O106" s="202"/>
      <c r="P106" s="202"/>
      <c r="Q106" s="202"/>
      <c r="R106" s="202"/>
      <c r="S106" s="202"/>
      <c r="T106" s="203"/>
      <c r="AT106" s="204" t="s">
        <v>146</v>
      </c>
      <c r="AU106" s="204" t="s">
        <v>83</v>
      </c>
      <c r="AV106" s="13" t="s">
        <v>80</v>
      </c>
      <c r="AW106" s="13" t="s">
        <v>33</v>
      </c>
      <c r="AX106" s="13" t="s">
        <v>72</v>
      </c>
      <c r="AY106" s="204" t="s">
        <v>135</v>
      </c>
    </row>
    <row r="107" spans="1:65" s="14" customFormat="1">
      <c r="B107" s="205"/>
      <c r="C107" s="206"/>
      <c r="D107" s="196" t="s">
        <v>146</v>
      </c>
      <c r="E107" s="207" t="s">
        <v>19</v>
      </c>
      <c r="F107" s="208" t="s">
        <v>708</v>
      </c>
      <c r="G107" s="206"/>
      <c r="H107" s="209">
        <v>3.44</v>
      </c>
      <c r="I107" s="210"/>
      <c r="J107" s="206"/>
      <c r="K107" s="206"/>
      <c r="L107" s="211"/>
      <c r="M107" s="212"/>
      <c r="N107" s="213"/>
      <c r="O107" s="213"/>
      <c r="P107" s="213"/>
      <c r="Q107" s="213"/>
      <c r="R107" s="213"/>
      <c r="S107" s="213"/>
      <c r="T107" s="214"/>
      <c r="AT107" s="215" t="s">
        <v>146</v>
      </c>
      <c r="AU107" s="215" t="s">
        <v>83</v>
      </c>
      <c r="AV107" s="14" t="s">
        <v>83</v>
      </c>
      <c r="AW107" s="14" t="s">
        <v>33</v>
      </c>
      <c r="AX107" s="14" t="s">
        <v>72</v>
      </c>
      <c r="AY107" s="215" t="s">
        <v>135</v>
      </c>
    </row>
    <row r="108" spans="1:65" s="15" customFormat="1">
      <c r="B108" s="216"/>
      <c r="C108" s="217"/>
      <c r="D108" s="196" t="s">
        <v>146</v>
      </c>
      <c r="E108" s="218" t="s">
        <v>19</v>
      </c>
      <c r="F108" s="219" t="s">
        <v>149</v>
      </c>
      <c r="G108" s="217"/>
      <c r="H108" s="220">
        <v>3.44</v>
      </c>
      <c r="I108" s="221"/>
      <c r="J108" s="217"/>
      <c r="K108" s="217"/>
      <c r="L108" s="222"/>
      <c r="M108" s="223"/>
      <c r="N108" s="224"/>
      <c r="O108" s="224"/>
      <c r="P108" s="224"/>
      <c r="Q108" s="224"/>
      <c r="R108" s="224"/>
      <c r="S108" s="224"/>
      <c r="T108" s="225"/>
      <c r="AT108" s="226" t="s">
        <v>146</v>
      </c>
      <c r="AU108" s="226" t="s">
        <v>83</v>
      </c>
      <c r="AV108" s="15" t="s">
        <v>142</v>
      </c>
      <c r="AW108" s="15" t="s">
        <v>33</v>
      </c>
      <c r="AX108" s="15" t="s">
        <v>80</v>
      </c>
      <c r="AY108" s="226" t="s">
        <v>135</v>
      </c>
    </row>
    <row r="109" spans="1:65" s="2" customFormat="1" ht="49" customHeight="1">
      <c r="A109" s="35"/>
      <c r="B109" s="36"/>
      <c r="C109" s="176" t="s">
        <v>142</v>
      </c>
      <c r="D109" s="176" t="s">
        <v>137</v>
      </c>
      <c r="E109" s="177" t="s">
        <v>709</v>
      </c>
      <c r="F109" s="178" t="s">
        <v>710</v>
      </c>
      <c r="G109" s="179" t="s">
        <v>152</v>
      </c>
      <c r="H109" s="180">
        <v>3.44</v>
      </c>
      <c r="I109" s="181"/>
      <c r="J109" s="182">
        <f>ROUND(I109*H109,2)</f>
        <v>0</v>
      </c>
      <c r="K109" s="178" t="s">
        <v>141</v>
      </c>
      <c r="L109" s="40"/>
      <c r="M109" s="183" t="s">
        <v>19</v>
      </c>
      <c r="N109" s="184" t="s">
        <v>43</v>
      </c>
      <c r="O109" s="65"/>
      <c r="P109" s="185">
        <f>O109*H109</f>
        <v>0</v>
      </c>
      <c r="Q109" s="185">
        <v>0</v>
      </c>
      <c r="R109" s="185">
        <f>Q109*H109</f>
        <v>0</v>
      </c>
      <c r="S109" s="185">
        <v>0</v>
      </c>
      <c r="T109" s="186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87" t="s">
        <v>142</v>
      </c>
      <c r="AT109" s="187" t="s">
        <v>137</v>
      </c>
      <c r="AU109" s="187" t="s">
        <v>83</v>
      </c>
      <c r="AY109" s="18" t="s">
        <v>135</v>
      </c>
      <c r="BE109" s="188">
        <f>IF(N109="základní",J109,0)</f>
        <v>0</v>
      </c>
      <c r="BF109" s="188">
        <f>IF(N109="snížená",J109,0)</f>
        <v>0</v>
      </c>
      <c r="BG109" s="188">
        <f>IF(N109="zákl. přenesená",J109,0)</f>
        <v>0</v>
      </c>
      <c r="BH109" s="188">
        <f>IF(N109="sníž. přenesená",J109,0)</f>
        <v>0</v>
      </c>
      <c r="BI109" s="188">
        <f>IF(N109="nulová",J109,0)</f>
        <v>0</v>
      </c>
      <c r="BJ109" s="18" t="s">
        <v>80</v>
      </c>
      <c r="BK109" s="188">
        <f>ROUND(I109*H109,2)</f>
        <v>0</v>
      </c>
      <c r="BL109" s="18" t="s">
        <v>142</v>
      </c>
      <c r="BM109" s="187" t="s">
        <v>711</v>
      </c>
    </row>
    <row r="110" spans="1:65" s="2" customFormat="1">
      <c r="A110" s="35"/>
      <c r="B110" s="36"/>
      <c r="C110" s="37"/>
      <c r="D110" s="189" t="s">
        <v>144</v>
      </c>
      <c r="E110" s="37"/>
      <c r="F110" s="190" t="s">
        <v>712</v>
      </c>
      <c r="G110" s="37"/>
      <c r="H110" s="37"/>
      <c r="I110" s="191"/>
      <c r="J110" s="37"/>
      <c r="K110" s="37"/>
      <c r="L110" s="40"/>
      <c r="M110" s="192"/>
      <c r="N110" s="193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144</v>
      </c>
      <c r="AU110" s="18" t="s">
        <v>83</v>
      </c>
    </row>
    <row r="111" spans="1:65" s="13" customFormat="1">
      <c r="B111" s="194"/>
      <c r="C111" s="195"/>
      <c r="D111" s="196" t="s">
        <v>146</v>
      </c>
      <c r="E111" s="197" t="s">
        <v>19</v>
      </c>
      <c r="F111" s="198" t="s">
        <v>707</v>
      </c>
      <c r="G111" s="195"/>
      <c r="H111" s="197" t="s">
        <v>19</v>
      </c>
      <c r="I111" s="199"/>
      <c r="J111" s="195"/>
      <c r="K111" s="195"/>
      <c r="L111" s="200"/>
      <c r="M111" s="201"/>
      <c r="N111" s="202"/>
      <c r="O111" s="202"/>
      <c r="P111" s="202"/>
      <c r="Q111" s="202"/>
      <c r="R111" s="202"/>
      <c r="S111" s="202"/>
      <c r="T111" s="203"/>
      <c r="AT111" s="204" t="s">
        <v>146</v>
      </c>
      <c r="AU111" s="204" t="s">
        <v>83</v>
      </c>
      <c r="AV111" s="13" t="s">
        <v>80</v>
      </c>
      <c r="AW111" s="13" t="s">
        <v>33</v>
      </c>
      <c r="AX111" s="13" t="s">
        <v>72</v>
      </c>
      <c r="AY111" s="204" t="s">
        <v>135</v>
      </c>
    </row>
    <row r="112" spans="1:65" s="14" customFormat="1">
      <c r="B112" s="205"/>
      <c r="C112" s="206"/>
      <c r="D112" s="196" t="s">
        <v>146</v>
      </c>
      <c r="E112" s="207" t="s">
        <v>19</v>
      </c>
      <c r="F112" s="208" t="s">
        <v>708</v>
      </c>
      <c r="G112" s="206"/>
      <c r="H112" s="209">
        <v>3.44</v>
      </c>
      <c r="I112" s="210"/>
      <c r="J112" s="206"/>
      <c r="K112" s="206"/>
      <c r="L112" s="211"/>
      <c r="M112" s="212"/>
      <c r="N112" s="213"/>
      <c r="O112" s="213"/>
      <c r="P112" s="213"/>
      <c r="Q112" s="213"/>
      <c r="R112" s="213"/>
      <c r="S112" s="213"/>
      <c r="T112" s="214"/>
      <c r="AT112" s="215" t="s">
        <v>146</v>
      </c>
      <c r="AU112" s="215" t="s">
        <v>83</v>
      </c>
      <c r="AV112" s="14" t="s">
        <v>83</v>
      </c>
      <c r="AW112" s="14" t="s">
        <v>33</v>
      </c>
      <c r="AX112" s="14" t="s">
        <v>72</v>
      </c>
      <c r="AY112" s="215" t="s">
        <v>135</v>
      </c>
    </row>
    <row r="113" spans="1:65" s="15" customFormat="1">
      <c r="B113" s="216"/>
      <c r="C113" s="217"/>
      <c r="D113" s="196" t="s">
        <v>146</v>
      </c>
      <c r="E113" s="218" t="s">
        <v>19</v>
      </c>
      <c r="F113" s="219" t="s">
        <v>149</v>
      </c>
      <c r="G113" s="217"/>
      <c r="H113" s="220">
        <v>3.44</v>
      </c>
      <c r="I113" s="221"/>
      <c r="J113" s="217"/>
      <c r="K113" s="217"/>
      <c r="L113" s="222"/>
      <c r="M113" s="223"/>
      <c r="N113" s="224"/>
      <c r="O113" s="224"/>
      <c r="P113" s="224"/>
      <c r="Q113" s="224"/>
      <c r="R113" s="224"/>
      <c r="S113" s="224"/>
      <c r="T113" s="225"/>
      <c r="AT113" s="226" t="s">
        <v>146</v>
      </c>
      <c r="AU113" s="226" t="s">
        <v>83</v>
      </c>
      <c r="AV113" s="15" t="s">
        <v>142</v>
      </c>
      <c r="AW113" s="15" t="s">
        <v>33</v>
      </c>
      <c r="AX113" s="15" t="s">
        <v>80</v>
      </c>
      <c r="AY113" s="226" t="s">
        <v>135</v>
      </c>
    </row>
    <row r="114" spans="1:65" s="2" customFormat="1" ht="49" customHeight="1">
      <c r="A114" s="35"/>
      <c r="B114" s="36"/>
      <c r="C114" s="176" t="s">
        <v>170</v>
      </c>
      <c r="D114" s="176" t="s">
        <v>137</v>
      </c>
      <c r="E114" s="177" t="s">
        <v>713</v>
      </c>
      <c r="F114" s="178" t="s">
        <v>714</v>
      </c>
      <c r="G114" s="179" t="s">
        <v>246</v>
      </c>
      <c r="H114" s="180">
        <v>35.28</v>
      </c>
      <c r="I114" s="181"/>
      <c r="J114" s="182">
        <f>ROUND(I114*H114,2)</f>
        <v>0</v>
      </c>
      <c r="K114" s="178" t="s">
        <v>141</v>
      </c>
      <c r="L114" s="40"/>
      <c r="M114" s="183" t="s">
        <v>19</v>
      </c>
      <c r="N114" s="184" t="s">
        <v>43</v>
      </c>
      <c r="O114" s="65"/>
      <c r="P114" s="185">
        <f>O114*H114</f>
        <v>0</v>
      </c>
      <c r="Q114" s="185">
        <v>0</v>
      </c>
      <c r="R114" s="185">
        <f>Q114*H114</f>
        <v>0</v>
      </c>
      <c r="S114" s="185">
        <v>0</v>
      </c>
      <c r="T114" s="186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87" t="s">
        <v>142</v>
      </c>
      <c r="AT114" s="187" t="s">
        <v>137</v>
      </c>
      <c r="AU114" s="187" t="s">
        <v>83</v>
      </c>
      <c r="AY114" s="18" t="s">
        <v>135</v>
      </c>
      <c r="BE114" s="188">
        <f>IF(N114="základní",J114,0)</f>
        <v>0</v>
      </c>
      <c r="BF114" s="188">
        <f>IF(N114="snížená",J114,0)</f>
        <v>0</v>
      </c>
      <c r="BG114" s="188">
        <f>IF(N114="zákl. přenesená",J114,0)</f>
        <v>0</v>
      </c>
      <c r="BH114" s="188">
        <f>IF(N114="sníž. přenesená",J114,0)</f>
        <v>0</v>
      </c>
      <c r="BI114" s="188">
        <f>IF(N114="nulová",J114,0)</f>
        <v>0</v>
      </c>
      <c r="BJ114" s="18" t="s">
        <v>80</v>
      </c>
      <c r="BK114" s="188">
        <f>ROUND(I114*H114,2)</f>
        <v>0</v>
      </c>
      <c r="BL114" s="18" t="s">
        <v>142</v>
      </c>
      <c r="BM114" s="187" t="s">
        <v>715</v>
      </c>
    </row>
    <row r="115" spans="1:65" s="2" customFormat="1">
      <c r="A115" s="35"/>
      <c r="B115" s="36"/>
      <c r="C115" s="37"/>
      <c r="D115" s="189" t="s">
        <v>144</v>
      </c>
      <c r="E115" s="37"/>
      <c r="F115" s="190" t="s">
        <v>716</v>
      </c>
      <c r="G115" s="37"/>
      <c r="H115" s="37"/>
      <c r="I115" s="191"/>
      <c r="J115" s="37"/>
      <c r="K115" s="37"/>
      <c r="L115" s="40"/>
      <c r="M115" s="192"/>
      <c r="N115" s="193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144</v>
      </c>
      <c r="AU115" s="18" t="s">
        <v>83</v>
      </c>
    </row>
    <row r="116" spans="1:65" s="13" customFormat="1">
      <c r="B116" s="194"/>
      <c r="C116" s="195"/>
      <c r="D116" s="196" t="s">
        <v>146</v>
      </c>
      <c r="E116" s="197" t="s">
        <v>19</v>
      </c>
      <c r="F116" s="198" t="s">
        <v>717</v>
      </c>
      <c r="G116" s="195"/>
      <c r="H116" s="197" t="s">
        <v>19</v>
      </c>
      <c r="I116" s="199"/>
      <c r="J116" s="195"/>
      <c r="K116" s="195"/>
      <c r="L116" s="200"/>
      <c r="M116" s="201"/>
      <c r="N116" s="202"/>
      <c r="O116" s="202"/>
      <c r="P116" s="202"/>
      <c r="Q116" s="202"/>
      <c r="R116" s="202"/>
      <c r="S116" s="202"/>
      <c r="T116" s="203"/>
      <c r="AT116" s="204" t="s">
        <v>146</v>
      </c>
      <c r="AU116" s="204" t="s">
        <v>83</v>
      </c>
      <c r="AV116" s="13" t="s">
        <v>80</v>
      </c>
      <c r="AW116" s="13" t="s">
        <v>33</v>
      </c>
      <c r="AX116" s="13" t="s">
        <v>72</v>
      </c>
      <c r="AY116" s="204" t="s">
        <v>135</v>
      </c>
    </row>
    <row r="117" spans="1:65" s="14" customFormat="1">
      <c r="B117" s="205"/>
      <c r="C117" s="206"/>
      <c r="D117" s="196" t="s">
        <v>146</v>
      </c>
      <c r="E117" s="207" t="s">
        <v>19</v>
      </c>
      <c r="F117" s="208" t="s">
        <v>718</v>
      </c>
      <c r="G117" s="206"/>
      <c r="H117" s="209">
        <v>35.28</v>
      </c>
      <c r="I117" s="210"/>
      <c r="J117" s="206"/>
      <c r="K117" s="206"/>
      <c r="L117" s="211"/>
      <c r="M117" s="212"/>
      <c r="N117" s="213"/>
      <c r="O117" s="213"/>
      <c r="P117" s="213"/>
      <c r="Q117" s="213"/>
      <c r="R117" s="213"/>
      <c r="S117" s="213"/>
      <c r="T117" s="214"/>
      <c r="AT117" s="215" t="s">
        <v>146</v>
      </c>
      <c r="AU117" s="215" t="s">
        <v>83</v>
      </c>
      <c r="AV117" s="14" t="s">
        <v>83</v>
      </c>
      <c r="AW117" s="14" t="s">
        <v>33</v>
      </c>
      <c r="AX117" s="14" t="s">
        <v>72</v>
      </c>
      <c r="AY117" s="215" t="s">
        <v>135</v>
      </c>
    </row>
    <row r="118" spans="1:65" s="15" customFormat="1">
      <c r="B118" s="216"/>
      <c r="C118" s="217"/>
      <c r="D118" s="196" t="s">
        <v>146</v>
      </c>
      <c r="E118" s="218" t="s">
        <v>19</v>
      </c>
      <c r="F118" s="219" t="s">
        <v>149</v>
      </c>
      <c r="G118" s="217"/>
      <c r="H118" s="220">
        <v>35.28</v>
      </c>
      <c r="I118" s="221"/>
      <c r="J118" s="217"/>
      <c r="K118" s="217"/>
      <c r="L118" s="222"/>
      <c r="M118" s="223"/>
      <c r="N118" s="224"/>
      <c r="O118" s="224"/>
      <c r="P118" s="224"/>
      <c r="Q118" s="224"/>
      <c r="R118" s="224"/>
      <c r="S118" s="224"/>
      <c r="T118" s="225"/>
      <c r="AT118" s="226" t="s">
        <v>146</v>
      </c>
      <c r="AU118" s="226" t="s">
        <v>83</v>
      </c>
      <c r="AV118" s="15" t="s">
        <v>142</v>
      </c>
      <c r="AW118" s="15" t="s">
        <v>33</v>
      </c>
      <c r="AX118" s="15" t="s">
        <v>80</v>
      </c>
      <c r="AY118" s="226" t="s">
        <v>135</v>
      </c>
    </row>
    <row r="119" spans="1:65" s="2" customFormat="1" ht="49" customHeight="1">
      <c r="A119" s="35"/>
      <c r="B119" s="36"/>
      <c r="C119" s="176" t="s">
        <v>177</v>
      </c>
      <c r="D119" s="176" t="s">
        <v>137</v>
      </c>
      <c r="E119" s="177" t="s">
        <v>719</v>
      </c>
      <c r="F119" s="178" t="s">
        <v>720</v>
      </c>
      <c r="G119" s="179" t="s">
        <v>246</v>
      </c>
      <c r="H119" s="180">
        <v>5.2</v>
      </c>
      <c r="I119" s="181"/>
      <c r="J119" s="182">
        <f>ROUND(I119*H119,2)</f>
        <v>0</v>
      </c>
      <c r="K119" s="178" t="s">
        <v>141</v>
      </c>
      <c r="L119" s="40"/>
      <c r="M119" s="183" t="s">
        <v>19</v>
      </c>
      <c r="N119" s="184" t="s">
        <v>43</v>
      </c>
      <c r="O119" s="65"/>
      <c r="P119" s="185">
        <f>O119*H119</f>
        <v>0</v>
      </c>
      <c r="Q119" s="185">
        <v>0</v>
      </c>
      <c r="R119" s="185">
        <f>Q119*H119</f>
        <v>0</v>
      </c>
      <c r="S119" s="185">
        <v>0</v>
      </c>
      <c r="T119" s="186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87" t="s">
        <v>142</v>
      </c>
      <c r="AT119" s="187" t="s">
        <v>137</v>
      </c>
      <c r="AU119" s="187" t="s">
        <v>83</v>
      </c>
      <c r="AY119" s="18" t="s">
        <v>135</v>
      </c>
      <c r="BE119" s="188">
        <f>IF(N119="základní",J119,0)</f>
        <v>0</v>
      </c>
      <c r="BF119" s="188">
        <f>IF(N119="snížená",J119,0)</f>
        <v>0</v>
      </c>
      <c r="BG119" s="188">
        <f>IF(N119="zákl. přenesená",J119,0)</f>
        <v>0</v>
      </c>
      <c r="BH119" s="188">
        <f>IF(N119="sníž. přenesená",J119,0)</f>
        <v>0</v>
      </c>
      <c r="BI119" s="188">
        <f>IF(N119="nulová",J119,0)</f>
        <v>0</v>
      </c>
      <c r="BJ119" s="18" t="s">
        <v>80</v>
      </c>
      <c r="BK119" s="188">
        <f>ROUND(I119*H119,2)</f>
        <v>0</v>
      </c>
      <c r="BL119" s="18" t="s">
        <v>142</v>
      </c>
      <c r="BM119" s="187" t="s">
        <v>721</v>
      </c>
    </row>
    <row r="120" spans="1:65" s="2" customFormat="1">
      <c r="A120" s="35"/>
      <c r="B120" s="36"/>
      <c r="C120" s="37"/>
      <c r="D120" s="189" t="s">
        <v>144</v>
      </c>
      <c r="E120" s="37"/>
      <c r="F120" s="190" t="s">
        <v>722</v>
      </c>
      <c r="G120" s="37"/>
      <c r="H120" s="37"/>
      <c r="I120" s="191"/>
      <c r="J120" s="37"/>
      <c r="K120" s="37"/>
      <c r="L120" s="40"/>
      <c r="M120" s="192"/>
      <c r="N120" s="193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144</v>
      </c>
      <c r="AU120" s="18" t="s">
        <v>83</v>
      </c>
    </row>
    <row r="121" spans="1:65" s="13" customFormat="1">
      <c r="B121" s="194"/>
      <c r="C121" s="195"/>
      <c r="D121" s="196" t="s">
        <v>146</v>
      </c>
      <c r="E121" s="197" t="s">
        <v>19</v>
      </c>
      <c r="F121" s="198" t="s">
        <v>723</v>
      </c>
      <c r="G121" s="195"/>
      <c r="H121" s="197" t="s">
        <v>19</v>
      </c>
      <c r="I121" s="199"/>
      <c r="J121" s="195"/>
      <c r="K121" s="195"/>
      <c r="L121" s="200"/>
      <c r="M121" s="201"/>
      <c r="N121" s="202"/>
      <c r="O121" s="202"/>
      <c r="P121" s="202"/>
      <c r="Q121" s="202"/>
      <c r="R121" s="202"/>
      <c r="S121" s="202"/>
      <c r="T121" s="203"/>
      <c r="AT121" s="204" t="s">
        <v>146</v>
      </c>
      <c r="AU121" s="204" t="s">
        <v>83</v>
      </c>
      <c r="AV121" s="13" t="s">
        <v>80</v>
      </c>
      <c r="AW121" s="13" t="s">
        <v>33</v>
      </c>
      <c r="AX121" s="13" t="s">
        <v>72</v>
      </c>
      <c r="AY121" s="204" t="s">
        <v>135</v>
      </c>
    </row>
    <row r="122" spans="1:65" s="14" customFormat="1">
      <c r="B122" s="205"/>
      <c r="C122" s="206"/>
      <c r="D122" s="196" t="s">
        <v>146</v>
      </c>
      <c r="E122" s="207" t="s">
        <v>19</v>
      </c>
      <c r="F122" s="208" t="s">
        <v>724</v>
      </c>
      <c r="G122" s="206"/>
      <c r="H122" s="209">
        <v>5.2</v>
      </c>
      <c r="I122" s="210"/>
      <c r="J122" s="206"/>
      <c r="K122" s="206"/>
      <c r="L122" s="211"/>
      <c r="M122" s="212"/>
      <c r="N122" s="213"/>
      <c r="O122" s="213"/>
      <c r="P122" s="213"/>
      <c r="Q122" s="213"/>
      <c r="R122" s="213"/>
      <c r="S122" s="213"/>
      <c r="T122" s="214"/>
      <c r="AT122" s="215" t="s">
        <v>146</v>
      </c>
      <c r="AU122" s="215" t="s">
        <v>83</v>
      </c>
      <c r="AV122" s="14" t="s">
        <v>83</v>
      </c>
      <c r="AW122" s="14" t="s">
        <v>33</v>
      </c>
      <c r="AX122" s="14" t="s">
        <v>72</v>
      </c>
      <c r="AY122" s="215" t="s">
        <v>135</v>
      </c>
    </row>
    <row r="123" spans="1:65" s="15" customFormat="1">
      <c r="B123" s="216"/>
      <c r="C123" s="217"/>
      <c r="D123" s="196" t="s">
        <v>146</v>
      </c>
      <c r="E123" s="218" t="s">
        <v>19</v>
      </c>
      <c r="F123" s="219" t="s">
        <v>149</v>
      </c>
      <c r="G123" s="217"/>
      <c r="H123" s="220">
        <v>5.2</v>
      </c>
      <c r="I123" s="221"/>
      <c r="J123" s="217"/>
      <c r="K123" s="217"/>
      <c r="L123" s="222"/>
      <c r="M123" s="223"/>
      <c r="N123" s="224"/>
      <c r="O123" s="224"/>
      <c r="P123" s="224"/>
      <c r="Q123" s="224"/>
      <c r="R123" s="224"/>
      <c r="S123" s="224"/>
      <c r="T123" s="225"/>
      <c r="AT123" s="226" t="s">
        <v>146</v>
      </c>
      <c r="AU123" s="226" t="s">
        <v>83</v>
      </c>
      <c r="AV123" s="15" t="s">
        <v>142</v>
      </c>
      <c r="AW123" s="15" t="s">
        <v>33</v>
      </c>
      <c r="AX123" s="15" t="s">
        <v>80</v>
      </c>
      <c r="AY123" s="226" t="s">
        <v>135</v>
      </c>
    </row>
    <row r="124" spans="1:65" s="12" customFormat="1" ht="22.75" customHeight="1">
      <c r="B124" s="160"/>
      <c r="C124" s="161"/>
      <c r="D124" s="162" t="s">
        <v>71</v>
      </c>
      <c r="E124" s="174" t="s">
        <v>142</v>
      </c>
      <c r="F124" s="174" t="s">
        <v>317</v>
      </c>
      <c r="G124" s="161"/>
      <c r="H124" s="161"/>
      <c r="I124" s="164"/>
      <c r="J124" s="175">
        <f>BK124</f>
        <v>0</v>
      </c>
      <c r="K124" s="161"/>
      <c r="L124" s="166"/>
      <c r="M124" s="167"/>
      <c r="N124" s="168"/>
      <c r="O124" s="168"/>
      <c r="P124" s="169">
        <f>SUM(P125:P129)</f>
        <v>0</v>
      </c>
      <c r="Q124" s="168"/>
      <c r="R124" s="169">
        <f>SUM(R125:R129)</f>
        <v>17.708850900000002</v>
      </c>
      <c r="S124" s="168"/>
      <c r="T124" s="170">
        <f>SUM(T125:T129)</f>
        <v>0</v>
      </c>
      <c r="AR124" s="171" t="s">
        <v>80</v>
      </c>
      <c r="AT124" s="172" t="s">
        <v>71</v>
      </c>
      <c r="AU124" s="172" t="s">
        <v>80</v>
      </c>
      <c r="AY124" s="171" t="s">
        <v>135</v>
      </c>
      <c r="BK124" s="173">
        <f>SUM(BK125:BK129)</f>
        <v>0</v>
      </c>
    </row>
    <row r="125" spans="1:65" s="2" customFormat="1" ht="44.25" customHeight="1">
      <c r="A125" s="35"/>
      <c r="B125" s="36"/>
      <c r="C125" s="176" t="s">
        <v>183</v>
      </c>
      <c r="D125" s="176" t="s">
        <v>137</v>
      </c>
      <c r="E125" s="177" t="s">
        <v>725</v>
      </c>
      <c r="F125" s="178" t="s">
        <v>726</v>
      </c>
      <c r="G125" s="179" t="s">
        <v>140</v>
      </c>
      <c r="H125" s="180">
        <v>22.49</v>
      </c>
      <c r="I125" s="181"/>
      <c r="J125" s="182">
        <f>ROUND(I125*H125,2)</f>
        <v>0</v>
      </c>
      <c r="K125" s="178" t="s">
        <v>141</v>
      </c>
      <c r="L125" s="40"/>
      <c r="M125" s="183" t="s">
        <v>19</v>
      </c>
      <c r="N125" s="184" t="s">
        <v>43</v>
      </c>
      <c r="O125" s="65"/>
      <c r="P125" s="185">
        <f>O125*H125</f>
        <v>0</v>
      </c>
      <c r="Q125" s="185">
        <v>0.78741000000000005</v>
      </c>
      <c r="R125" s="185">
        <f>Q125*H125</f>
        <v>17.708850900000002</v>
      </c>
      <c r="S125" s="185">
        <v>0</v>
      </c>
      <c r="T125" s="186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7" t="s">
        <v>142</v>
      </c>
      <c r="AT125" s="187" t="s">
        <v>137</v>
      </c>
      <c r="AU125" s="187" t="s">
        <v>83</v>
      </c>
      <c r="AY125" s="18" t="s">
        <v>135</v>
      </c>
      <c r="BE125" s="188">
        <f>IF(N125="základní",J125,0)</f>
        <v>0</v>
      </c>
      <c r="BF125" s="188">
        <f>IF(N125="snížená",J125,0)</f>
        <v>0</v>
      </c>
      <c r="BG125" s="188">
        <f>IF(N125="zákl. přenesená",J125,0)</f>
        <v>0</v>
      </c>
      <c r="BH125" s="188">
        <f>IF(N125="sníž. přenesená",J125,0)</f>
        <v>0</v>
      </c>
      <c r="BI125" s="188">
        <f>IF(N125="nulová",J125,0)</f>
        <v>0</v>
      </c>
      <c r="BJ125" s="18" t="s">
        <v>80</v>
      </c>
      <c r="BK125" s="188">
        <f>ROUND(I125*H125,2)</f>
        <v>0</v>
      </c>
      <c r="BL125" s="18" t="s">
        <v>142</v>
      </c>
      <c r="BM125" s="187" t="s">
        <v>727</v>
      </c>
    </row>
    <row r="126" spans="1:65" s="2" customFormat="1">
      <c r="A126" s="35"/>
      <c r="B126" s="36"/>
      <c r="C126" s="37"/>
      <c r="D126" s="189" t="s">
        <v>144</v>
      </c>
      <c r="E126" s="37"/>
      <c r="F126" s="190" t="s">
        <v>728</v>
      </c>
      <c r="G126" s="37"/>
      <c r="H126" s="37"/>
      <c r="I126" s="191"/>
      <c r="J126" s="37"/>
      <c r="K126" s="37"/>
      <c r="L126" s="40"/>
      <c r="M126" s="192"/>
      <c r="N126" s="193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144</v>
      </c>
      <c r="AU126" s="18" t="s">
        <v>83</v>
      </c>
    </row>
    <row r="127" spans="1:65" s="13" customFormat="1">
      <c r="B127" s="194"/>
      <c r="C127" s="195"/>
      <c r="D127" s="196" t="s">
        <v>146</v>
      </c>
      <c r="E127" s="197" t="s">
        <v>19</v>
      </c>
      <c r="F127" s="198" t="s">
        <v>729</v>
      </c>
      <c r="G127" s="195"/>
      <c r="H127" s="197" t="s">
        <v>19</v>
      </c>
      <c r="I127" s="199"/>
      <c r="J127" s="195"/>
      <c r="K127" s="195"/>
      <c r="L127" s="200"/>
      <c r="M127" s="201"/>
      <c r="N127" s="202"/>
      <c r="O127" s="202"/>
      <c r="P127" s="202"/>
      <c r="Q127" s="202"/>
      <c r="R127" s="202"/>
      <c r="S127" s="202"/>
      <c r="T127" s="203"/>
      <c r="AT127" s="204" t="s">
        <v>146</v>
      </c>
      <c r="AU127" s="204" t="s">
        <v>83</v>
      </c>
      <c r="AV127" s="13" t="s">
        <v>80</v>
      </c>
      <c r="AW127" s="13" t="s">
        <v>33</v>
      </c>
      <c r="AX127" s="13" t="s">
        <v>72</v>
      </c>
      <c r="AY127" s="204" t="s">
        <v>135</v>
      </c>
    </row>
    <row r="128" spans="1:65" s="14" customFormat="1">
      <c r="B128" s="205"/>
      <c r="C128" s="206"/>
      <c r="D128" s="196" t="s">
        <v>146</v>
      </c>
      <c r="E128" s="207" t="s">
        <v>19</v>
      </c>
      <c r="F128" s="208" t="s">
        <v>730</v>
      </c>
      <c r="G128" s="206"/>
      <c r="H128" s="209">
        <v>22.49</v>
      </c>
      <c r="I128" s="210"/>
      <c r="J128" s="206"/>
      <c r="K128" s="206"/>
      <c r="L128" s="211"/>
      <c r="M128" s="212"/>
      <c r="N128" s="213"/>
      <c r="O128" s="213"/>
      <c r="P128" s="213"/>
      <c r="Q128" s="213"/>
      <c r="R128" s="213"/>
      <c r="S128" s="213"/>
      <c r="T128" s="214"/>
      <c r="AT128" s="215" t="s">
        <v>146</v>
      </c>
      <c r="AU128" s="215" t="s">
        <v>83</v>
      </c>
      <c r="AV128" s="14" t="s">
        <v>83</v>
      </c>
      <c r="AW128" s="14" t="s">
        <v>33</v>
      </c>
      <c r="AX128" s="14" t="s">
        <v>72</v>
      </c>
      <c r="AY128" s="215" t="s">
        <v>135</v>
      </c>
    </row>
    <row r="129" spans="1:65" s="15" customFormat="1">
      <c r="B129" s="216"/>
      <c r="C129" s="217"/>
      <c r="D129" s="196" t="s">
        <v>146</v>
      </c>
      <c r="E129" s="218" t="s">
        <v>19</v>
      </c>
      <c r="F129" s="219" t="s">
        <v>149</v>
      </c>
      <c r="G129" s="217"/>
      <c r="H129" s="220">
        <v>22.49</v>
      </c>
      <c r="I129" s="221"/>
      <c r="J129" s="217"/>
      <c r="K129" s="217"/>
      <c r="L129" s="222"/>
      <c r="M129" s="223"/>
      <c r="N129" s="224"/>
      <c r="O129" s="224"/>
      <c r="P129" s="224"/>
      <c r="Q129" s="224"/>
      <c r="R129" s="224"/>
      <c r="S129" s="224"/>
      <c r="T129" s="225"/>
      <c r="AT129" s="226" t="s">
        <v>146</v>
      </c>
      <c r="AU129" s="226" t="s">
        <v>83</v>
      </c>
      <c r="AV129" s="15" t="s">
        <v>142</v>
      </c>
      <c r="AW129" s="15" t="s">
        <v>33</v>
      </c>
      <c r="AX129" s="15" t="s">
        <v>80</v>
      </c>
      <c r="AY129" s="226" t="s">
        <v>135</v>
      </c>
    </row>
    <row r="130" spans="1:65" s="12" customFormat="1" ht="22.75" customHeight="1">
      <c r="B130" s="160"/>
      <c r="C130" s="161"/>
      <c r="D130" s="162" t="s">
        <v>71</v>
      </c>
      <c r="E130" s="174" t="s">
        <v>231</v>
      </c>
      <c r="F130" s="174" t="s">
        <v>232</v>
      </c>
      <c r="G130" s="161"/>
      <c r="H130" s="161"/>
      <c r="I130" s="164"/>
      <c r="J130" s="175">
        <f>BK130</f>
        <v>0</v>
      </c>
      <c r="K130" s="161"/>
      <c r="L130" s="166"/>
      <c r="M130" s="167"/>
      <c r="N130" s="168"/>
      <c r="O130" s="168"/>
      <c r="P130" s="169">
        <f>SUM(P131:P132)</f>
        <v>0</v>
      </c>
      <c r="Q130" s="168"/>
      <c r="R130" s="169">
        <f>SUM(R131:R132)</f>
        <v>0</v>
      </c>
      <c r="S130" s="168"/>
      <c r="T130" s="170">
        <f>SUM(T131:T132)</f>
        <v>0</v>
      </c>
      <c r="AR130" s="171" t="s">
        <v>80</v>
      </c>
      <c r="AT130" s="172" t="s">
        <v>71</v>
      </c>
      <c r="AU130" s="172" t="s">
        <v>80</v>
      </c>
      <c r="AY130" s="171" t="s">
        <v>135</v>
      </c>
      <c r="BK130" s="173">
        <f>SUM(BK131:BK132)</f>
        <v>0</v>
      </c>
    </row>
    <row r="131" spans="1:65" s="2" customFormat="1" ht="21.75" customHeight="1">
      <c r="A131" s="35"/>
      <c r="B131" s="36"/>
      <c r="C131" s="176" t="s">
        <v>189</v>
      </c>
      <c r="D131" s="176" t="s">
        <v>137</v>
      </c>
      <c r="E131" s="177" t="s">
        <v>234</v>
      </c>
      <c r="F131" s="178" t="s">
        <v>235</v>
      </c>
      <c r="G131" s="179" t="s">
        <v>236</v>
      </c>
      <c r="H131" s="180">
        <v>36.542999999999999</v>
      </c>
      <c r="I131" s="181"/>
      <c r="J131" s="182">
        <f>ROUND(I131*H131,2)</f>
        <v>0</v>
      </c>
      <c r="K131" s="178" t="s">
        <v>141</v>
      </c>
      <c r="L131" s="40"/>
      <c r="M131" s="183" t="s">
        <v>19</v>
      </c>
      <c r="N131" s="184" t="s">
        <v>43</v>
      </c>
      <c r="O131" s="65"/>
      <c r="P131" s="185">
        <f>O131*H131</f>
        <v>0</v>
      </c>
      <c r="Q131" s="185">
        <v>0</v>
      </c>
      <c r="R131" s="185">
        <f>Q131*H131</f>
        <v>0</v>
      </c>
      <c r="S131" s="185">
        <v>0</v>
      </c>
      <c r="T131" s="186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7" t="s">
        <v>142</v>
      </c>
      <c r="AT131" s="187" t="s">
        <v>137</v>
      </c>
      <c r="AU131" s="187" t="s">
        <v>83</v>
      </c>
      <c r="AY131" s="18" t="s">
        <v>135</v>
      </c>
      <c r="BE131" s="188">
        <f>IF(N131="základní",J131,0)</f>
        <v>0</v>
      </c>
      <c r="BF131" s="188">
        <f>IF(N131="snížená",J131,0)</f>
        <v>0</v>
      </c>
      <c r="BG131" s="188">
        <f>IF(N131="zákl. přenesená",J131,0)</f>
        <v>0</v>
      </c>
      <c r="BH131" s="188">
        <f>IF(N131="sníž. přenesená",J131,0)</f>
        <v>0</v>
      </c>
      <c r="BI131" s="188">
        <f>IF(N131="nulová",J131,0)</f>
        <v>0</v>
      </c>
      <c r="BJ131" s="18" t="s">
        <v>80</v>
      </c>
      <c r="BK131" s="188">
        <f>ROUND(I131*H131,2)</f>
        <v>0</v>
      </c>
      <c r="BL131" s="18" t="s">
        <v>142</v>
      </c>
      <c r="BM131" s="187" t="s">
        <v>731</v>
      </c>
    </row>
    <row r="132" spans="1:65" s="2" customFormat="1">
      <c r="A132" s="35"/>
      <c r="B132" s="36"/>
      <c r="C132" s="37"/>
      <c r="D132" s="189" t="s">
        <v>144</v>
      </c>
      <c r="E132" s="37"/>
      <c r="F132" s="190" t="s">
        <v>238</v>
      </c>
      <c r="G132" s="37"/>
      <c r="H132" s="37"/>
      <c r="I132" s="191"/>
      <c r="J132" s="37"/>
      <c r="K132" s="37"/>
      <c r="L132" s="40"/>
      <c r="M132" s="237"/>
      <c r="N132" s="238"/>
      <c r="O132" s="239"/>
      <c r="P132" s="239"/>
      <c r="Q132" s="239"/>
      <c r="R132" s="239"/>
      <c r="S132" s="239"/>
      <c r="T132" s="240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144</v>
      </c>
      <c r="AU132" s="18" t="s">
        <v>83</v>
      </c>
    </row>
    <row r="133" spans="1:65" s="2" customFormat="1" ht="7" customHeight="1">
      <c r="A133" s="35"/>
      <c r="B133" s="48"/>
      <c r="C133" s="49"/>
      <c r="D133" s="49"/>
      <c r="E133" s="49"/>
      <c r="F133" s="49"/>
      <c r="G133" s="49"/>
      <c r="H133" s="49"/>
      <c r="I133" s="49"/>
      <c r="J133" s="49"/>
      <c r="K133" s="49"/>
      <c r="L133" s="40"/>
      <c r="M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</sheetData>
  <sheetProtection algorithmName="SHA-512" hashValue="B4auLZmhgL0RZaG6LH3HHKEhb6JdIVxkmveJ0PG7k4Y2jNsHSCsZT7uNbuQDATVKkhElqGjnO8atNWW0vglVAA==" saltValue="nQO5r6qm+z5MXCSuV3m3PDHqXPtLLiJ9BP7pSgIg/qw+1shisl/ps2ZZL43libvBrwJ1A+kj8LWwvz+DsVxSlQ==" spinCount="100000" sheet="1" objects="1" scenarios="1" formatColumns="0" formatRows="0" autoFilter="0"/>
  <autoFilter ref="C84:K132" xr:uid="{00000000-0009-0000-0000-000005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 xr:uid="{00000000-0004-0000-0500-000000000000}"/>
    <hyperlink ref="F95" r:id="rId2" xr:uid="{00000000-0004-0000-0500-000001000000}"/>
    <hyperlink ref="F105" r:id="rId3" xr:uid="{00000000-0004-0000-0500-000002000000}"/>
    <hyperlink ref="F110" r:id="rId4" xr:uid="{00000000-0004-0000-0500-000003000000}"/>
    <hyperlink ref="F115" r:id="rId5" xr:uid="{00000000-0004-0000-0500-000004000000}"/>
    <hyperlink ref="F120" r:id="rId6" xr:uid="{00000000-0004-0000-0500-000005000000}"/>
    <hyperlink ref="F126" r:id="rId7" xr:uid="{00000000-0004-0000-0500-000006000000}"/>
    <hyperlink ref="F132" r:id="rId8" xr:uid="{00000000-0004-0000-0500-00000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9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92"/>
  <sheetViews>
    <sheetView showGridLines="0" topLeftCell="A83" workbookViewId="0"/>
  </sheetViews>
  <sheetFormatPr defaultRowHeight="10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26"/>
      <c r="M2" s="326"/>
      <c r="N2" s="326"/>
      <c r="O2" s="326"/>
      <c r="P2" s="326"/>
      <c r="Q2" s="326"/>
      <c r="R2" s="326"/>
      <c r="S2" s="326"/>
      <c r="T2" s="326"/>
      <c r="U2" s="326"/>
      <c r="V2" s="326"/>
      <c r="AT2" s="18" t="s">
        <v>98</v>
      </c>
    </row>
    <row r="3" spans="1:46" s="1" customFormat="1" ht="7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83</v>
      </c>
    </row>
    <row r="4" spans="1:46" s="1" customFormat="1" ht="25" customHeight="1">
      <c r="B4" s="21"/>
      <c r="D4" s="104" t="s">
        <v>105</v>
      </c>
      <c r="L4" s="21"/>
      <c r="M4" s="105" t="s">
        <v>10</v>
      </c>
      <c r="AT4" s="18" t="s">
        <v>4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9" t="str">
        <f>'Rekapitulace stavby'!K6</f>
        <v>Rybník Voříšek v k.ú. Rašovice u Hlasiva</v>
      </c>
      <c r="F7" s="370"/>
      <c r="G7" s="370"/>
      <c r="H7" s="370"/>
      <c r="L7" s="21"/>
    </row>
    <row r="8" spans="1:46" s="2" customFormat="1" ht="12" customHeight="1">
      <c r="A8" s="35"/>
      <c r="B8" s="40"/>
      <c r="C8" s="35"/>
      <c r="D8" s="106" t="s">
        <v>106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1" t="s">
        <v>732</v>
      </c>
      <c r="F9" s="372"/>
      <c r="G9" s="372"/>
      <c r="H9" s="372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82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26. 11. 2021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75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7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3" t="str">
        <f>'Rekapitulace stavby'!E14</f>
        <v>Vyplň údaj</v>
      </c>
      <c r="F18" s="374"/>
      <c r="G18" s="374"/>
      <c r="H18" s="374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7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7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35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7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36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2"/>
      <c r="B27" s="113"/>
      <c r="C27" s="112"/>
      <c r="D27" s="112"/>
      <c r="E27" s="375" t="s">
        <v>19</v>
      </c>
      <c r="F27" s="375"/>
      <c r="G27" s="375"/>
      <c r="H27" s="375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7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7" customHeight="1">
      <c r="A29" s="35"/>
      <c r="B29" s="40"/>
      <c r="C29" s="35"/>
      <c r="D29" s="115"/>
      <c r="E29" s="115"/>
      <c r="F29" s="115"/>
      <c r="G29" s="115"/>
      <c r="H29" s="115"/>
      <c r="I29" s="115"/>
      <c r="J29" s="115"/>
      <c r="K29" s="115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4" customHeight="1">
      <c r="A30" s="35"/>
      <c r="B30" s="40"/>
      <c r="C30" s="35"/>
      <c r="D30" s="116" t="s">
        <v>38</v>
      </c>
      <c r="E30" s="35"/>
      <c r="F30" s="35"/>
      <c r="G30" s="35"/>
      <c r="H30" s="35"/>
      <c r="I30" s="35"/>
      <c r="J30" s="117">
        <f>ROUND(J85,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7" customHeight="1">
      <c r="A31" s="35"/>
      <c r="B31" s="40"/>
      <c r="C31" s="35"/>
      <c r="D31" s="115"/>
      <c r="E31" s="115"/>
      <c r="F31" s="115"/>
      <c r="G31" s="115"/>
      <c r="H31" s="115"/>
      <c r="I31" s="115"/>
      <c r="J31" s="115"/>
      <c r="K31" s="115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8" t="s">
        <v>40</v>
      </c>
      <c r="G32" s="35"/>
      <c r="H32" s="35"/>
      <c r="I32" s="118" t="s">
        <v>39</v>
      </c>
      <c r="J32" s="118" t="s">
        <v>41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9" t="s">
        <v>42</v>
      </c>
      <c r="E33" s="106" t="s">
        <v>43</v>
      </c>
      <c r="F33" s="120">
        <f>ROUND((SUM(BE85:BE191)),  2)</f>
        <v>0</v>
      </c>
      <c r="G33" s="35"/>
      <c r="H33" s="35"/>
      <c r="I33" s="121">
        <v>0.21</v>
      </c>
      <c r="J33" s="120">
        <f>ROUND(((SUM(BE85:BE191))*I33),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6" t="s">
        <v>44</v>
      </c>
      <c r="F34" s="120">
        <f>ROUND((SUM(BF85:BF191)),  2)</f>
        <v>0</v>
      </c>
      <c r="G34" s="35"/>
      <c r="H34" s="35"/>
      <c r="I34" s="121">
        <v>0.15</v>
      </c>
      <c r="J34" s="120">
        <f>ROUND(((SUM(BF85:BF191))*I34),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6" t="s">
        <v>45</v>
      </c>
      <c r="F35" s="120">
        <f>ROUND((SUM(BG85:BG191)),  2)</f>
        <v>0</v>
      </c>
      <c r="G35" s="35"/>
      <c r="H35" s="35"/>
      <c r="I35" s="121">
        <v>0.21</v>
      </c>
      <c r="J35" s="120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6" t="s">
        <v>46</v>
      </c>
      <c r="F36" s="120">
        <f>ROUND((SUM(BH85:BH191)),  2)</f>
        <v>0</v>
      </c>
      <c r="G36" s="35"/>
      <c r="H36" s="35"/>
      <c r="I36" s="121">
        <v>0.15</v>
      </c>
      <c r="J36" s="120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6" t="s">
        <v>47</v>
      </c>
      <c r="F37" s="120">
        <f>ROUND((SUM(BI85:BI191)),  2)</f>
        <v>0</v>
      </c>
      <c r="G37" s="35"/>
      <c r="H37" s="35"/>
      <c r="I37" s="121">
        <v>0</v>
      </c>
      <c r="J37" s="120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7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4" customHeight="1">
      <c r="A39" s="35"/>
      <c r="B39" s="40"/>
      <c r="C39" s="122"/>
      <c r="D39" s="123" t="s">
        <v>48</v>
      </c>
      <c r="E39" s="124"/>
      <c r="F39" s="124"/>
      <c r="G39" s="125" t="s">
        <v>49</v>
      </c>
      <c r="H39" s="126" t="s">
        <v>50</v>
      </c>
      <c r="I39" s="124"/>
      <c r="J39" s="127">
        <f>SUM(J30:J37)</f>
        <v>0</v>
      </c>
      <c r="K39" s="128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7" customHeight="1">
      <c r="A44" s="35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5" customHeight="1">
      <c r="A45" s="35"/>
      <c r="B45" s="36"/>
      <c r="C45" s="24" t="s">
        <v>113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7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7" t="str">
        <f>E7</f>
        <v>Rybník Voříšek v k.ú. Rašovice u Hlasiva</v>
      </c>
      <c r="F48" s="368"/>
      <c r="G48" s="368"/>
      <c r="H48" s="368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106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55" t="str">
        <f>E9</f>
        <v>SO 07 - Nátokové koryto</v>
      </c>
      <c r="F50" s="366"/>
      <c r="G50" s="366"/>
      <c r="H50" s="366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7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Rašovice u Hlasiva</v>
      </c>
      <c r="G52" s="37"/>
      <c r="H52" s="37"/>
      <c r="I52" s="30" t="s">
        <v>23</v>
      </c>
      <c r="J52" s="60" t="str">
        <f>IF(J12="","",J12)</f>
        <v>26. 11. 2021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7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15" customHeight="1">
      <c r="A54" s="35"/>
      <c r="B54" s="36"/>
      <c r="C54" s="30" t="s">
        <v>25</v>
      </c>
      <c r="D54" s="37"/>
      <c r="E54" s="37"/>
      <c r="F54" s="28" t="str">
        <f>E15</f>
        <v>Projekce rybníky</v>
      </c>
      <c r="G54" s="37"/>
      <c r="H54" s="37"/>
      <c r="I54" s="30" t="s">
        <v>31</v>
      </c>
      <c r="J54" s="33" t="str">
        <f>E21</f>
        <v>Ing. Pavel Janouš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25.65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Ing. Micheala Přenosilová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2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3" t="s">
        <v>114</v>
      </c>
      <c r="D57" s="134"/>
      <c r="E57" s="134"/>
      <c r="F57" s="134"/>
      <c r="G57" s="134"/>
      <c r="H57" s="134"/>
      <c r="I57" s="134"/>
      <c r="J57" s="135" t="s">
        <v>115</v>
      </c>
      <c r="K57" s="134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2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75" customHeight="1">
      <c r="A59" s="35"/>
      <c r="B59" s="36"/>
      <c r="C59" s="136" t="s">
        <v>70</v>
      </c>
      <c r="D59" s="37"/>
      <c r="E59" s="37"/>
      <c r="F59" s="37"/>
      <c r="G59" s="37"/>
      <c r="H59" s="37"/>
      <c r="I59" s="37"/>
      <c r="J59" s="78">
        <f>J85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116</v>
      </c>
    </row>
    <row r="60" spans="1:47" s="9" customFormat="1" ht="25" customHeight="1">
      <c r="B60" s="137"/>
      <c r="C60" s="138"/>
      <c r="D60" s="139" t="s">
        <v>117</v>
      </c>
      <c r="E60" s="140"/>
      <c r="F60" s="140"/>
      <c r="G60" s="140"/>
      <c r="H60" s="140"/>
      <c r="I60" s="140"/>
      <c r="J60" s="141">
        <f>J86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118</v>
      </c>
      <c r="E61" s="146"/>
      <c r="F61" s="146"/>
      <c r="G61" s="146"/>
      <c r="H61" s="146"/>
      <c r="I61" s="146"/>
      <c r="J61" s="147">
        <f>J87</f>
        <v>0</v>
      </c>
      <c r="K61" s="144"/>
      <c r="L61" s="148"/>
    </row>
    <row r="62" spans="1:47" s="10" customFormat="1" ht="19.899999999999999" customHeight="1">
      <c r="B62" s="143"/>
      <c r="C62" s="144"/>
      <c r="D62" s="145" t="s">
        <v>382</v>
      </c>
      <c r="E62" s="146"/>
      <c r="F62" s="146"/>
      <c r="G62" s="146"/>
      <c r="H62" s="146"/>
      <c r="I62" s="146"/>
      <c r="J62" s="147">
        <f>J146</f>
        <v>0</v>
      </c>
      <c r="K62" s="144"/>
      <c r="L62" s="148"/>
    </row>
    <row r="63" spans="1:47" s="10" customFormat="1" ht="19.899999999999999" customHeight="1">
      <c r="B63" s="143"/>
      <c r="C63" s="144"/>
      <c r="D63" s="145" t="s">
        <v>240</v>
      </c>
      <c r="E63" s="146"/>
      <c r="F63" s="146"/>
      <c r="G63" s="146"/>
      <c r="H63" s="146"/>
      <c r="I63" s="146"/>
      <c r="J63" s="147">
        <f>J169</f>
        <v>0</v>
      </c>
      <c r="K63" s="144"/>
      <c r="L63" s="148"/>
    </row>
    <row r="64" spans="1:47" s="10" customFormat="1" ht="19.899999999999999" customHeight="1">
      <c r="B64" s="143"/>
      <c r="C64" s="144"/>
      <c r="D64" s="145" t="s">
        <v>241</v>
      </c>
      <c r="E64" s="146"/>
      <c r="F64" s="146"/>
      <c r="G64" s="146"/>
      <c r="H64" s="146"/>
      <c r="I64" s="146"/>
      <c r="J64" s="147">
        <f>J181</f>
        <v>0</v>
      </c>
      <c r="K64" s="144"/>
      <c r="L64" s="148"/>
    </row>
    <row r="65" spans="1:31" s="10" customFormat="1" ht="19.899999999999999" customHeight="1">
      <c r="B65" s="143"/>
      <c r="C65" s="144"/>
      <c r="D65" s="145" t="s">
        <v>119</v>
      </c>
      <c r="E65" s="146"/>
      <c r="F65" s="146"/>
      <c r="G65" s="146"/>
      <c r="H65" s="146"/>
      <c r="I65" s="146"/>
      <c r="J65" s="147">
        <f>J189</f>
        <v>0</v>
      </c>
      <c r="K65" s="144"/>
      <c r="L65" s="148"/>
    </row>
    <row r="66" spans="1:31" s="2" customFormat="1" ht="21.75" customHeight="1">
      <c r="A66" s="35"/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107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pans="1:31" s="2" customFormat="1" ht="7" customHeight="1">
      <c r="A67" s="35"/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10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71" spans="1:31" s="2" customFormat="1" ht="7" customHeight="1">
      <c r="A71" s="35"/>
      <c r="B71" s="50"/>
      <c r="C71" s="51"/>
      <c r="D71" s="51"/>
      <c r="E71" s="51"/>
      <c r="F71" s="51"/>
      <c r="G71" s="51"/>
      <c r="H71" s="51"/>
      <c r="I71" s="51"/>
      <c r="J71" s="51"/>
      <c r="K71" s="51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25" customHeight="1">
      <c r="A72" s="35"/>
      <c r="B72" s="36"/>
      <c r="C72" s="24" t="s">
        <v>120</v>
      </c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7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2" customHeight="1">
      <c r="A74" s="35"/>
      <c r="B74" s="36"/>
      <c r="C74" s="30" t="s">
        <v>16</v>
      </c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6.5" customHeight="1">
      <c r="A75" s="35"/>
      <c r="B75" s="36"/>
      <c r="C75" s="37"/>
      <c r="D75" s="37"/>
      <c r="E75" s="367" t="str">
        <f>E7</f>
        <v>Rybník Voříšek v k.ú. Rašovice u Hlasiva</v>
      </c>
      <c r="F75" s="368"/>
      <c r="G75" s="368"/>
      <c r="H75" s="368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106</v>
      </c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6.5" customHeight="1">
      <c r="A77" s="35"/>
      <c r="B77" s="36"/>
      <c r="C77" s="37"/>
      <c r="D77" s="37"/>
      <c r="E77" s="355" t="str">
        <f>E9</f>
        <v>SO 07 - Nátokové koryto</v>
      </c>
      <c r="F77" s="366"/>
      <c r="G77" s="366"/>
      <c r="H77" s="366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7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21</v>
      </c>
      <c r="D79" s="37"/>
      <c r="E79" s="37"/>
      <c r="F79" s="28" t="str">
        <f>F12</f>
        <v>Rašovice u Hlasiva</v>
      </c>
      <c r="G79" s="37"/>
      <c r="H79" s="37"/>
      <c r="I79" s="30" t="s">
        <v>23</v>
      </c>
      <c r="J79" s="60" t="str">
        <f>IF(J12="","",J12)</f>
        <v>26. 11. 2021</v>
      </c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7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5.15" customHeight="1">
      <c r="A81" s="35"/>
      <c r="B81" s="36"/>
      <c r="C81" s="30" t="s">
        <v>25</v>
      </c>
      <c r="D81" s="37"/>
      <c r="E81" s="37"/>
      <c r="F81" s="28" t="str">
        <f>E15</f>
        <v>Projekce rybníky</v>
      </c>
      <c r="G81" s="37"/>
      <c r="H81" s="37"/>
      <c r="I81" s="30" t="s">
        <v>31</v>
      </c>
      <c r="J81" s="33" t="str">
        <f>E21</f>
        <v>Ing. Pavel Janouš</v>
      </c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25.65" customHeight="1">
      <c r="A82" s="35"/>
      <c r="B82" s="36"/>
      <c r="C82" s="30" t="s">
        <v>29</v>
      </c>
      <c r="D82" s="37"/>
      <c r="E82" s="37"/>
      <c r="F82" s="28" t="str">
        <f>IF(E18="","",E18)</f>
        <v>Vyplň údaj</v>
      </c>
      <c r="G82" s="37"/>
      <c r="H82" s="37"/>
      <c r="I82" s="30" t="s">
        <v>34</v>
      </c>
      <c r="J82" s="33" t="str">
        <f>E24</f>
        <v>Ing. Micheala Přenosilová</v>
      </c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0.2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11" customFormat="1" ht="29.25" customHeight="1">
      <c r="A84" s="149"/>
      <c r="B84" s="150"/>
      <c r="C84" s="151" t="s">
        <v>121</v>
      </c>
      <c r="D84" s="152" t="s">
        <v>57</v>
      </c>
      <c r="E84" s="152" t="s">
        <v>53</v>
      </c>
      <c r="F84" s="152" t="s">
        <v>54</v>
      </c>
      <c r="G84" s="152" t="s">
        <v>122</v>
      </c>
      <c r="H84" s="152" t="s">
        <v>123</v>
      </c>
      <c r="I84" s="152" t="s">
        <v>124</v>
      </c>
      <c r="J84" s="152" t="s">
        <v>115</v>
      </c>
      <c r="K84" s="153" t="s">
        <v>125</v>
      </c>
      <c r="L84" s="154"/>
      <c r="M84" s="69" t="s">
        <v>19</v>
      </c>
      <c r="N84" s="70" t="s">
        <v>42</v>
      </c>
      <c r="O84" s="70" t="s">
        <v>126</v>
      </c>
      <c r="P84" s="70" t="s">
        <v>127</v>
      </c>
      <c r="Q84" s="70" t="s">
        <v>128</v>
      </c>
      <c r="R84" s="70" t="s">
        <v>129</v>
      </c>
      <c r="S84" s="70" t="s">
        <v>130</v>
      </c>
      <c r="T84" s="71" t="s">
        <v>131</v>
      </c>
      <c r="U84" s="149"/>
      <c r="V84" s="149"/>
      <c r="W84" s="149"/>
      <c r="X84" s="149"/>
      <c r="Y84" s="149"/>
      <c r="Z84" s="149"/>
      <c r="AA84" s="149"/>
      <c r="AB84" s="149"/>
      <c r="AC84" s="149"/>
      <c r="AD84" s="149"/>
      <c r="AE84" s="149"/>
    </row>
    <row r="85" spans="1:65" s="2" customFormat="1" ht="22.75" customHeight="1">
      <c r="A85" s="35"/>
      <c r="B85" s="36"/>
      <c r="C85" s="76" t="s">
        <v>132</v>
      </c>
      <c r="D85" s="37"/>
      <c r="E85" s="37"/>
      <c r="F85" s="37"/>
      <c r="G85" s="37"/>
      <c r="H85" s="37"/>
      <c r="I85" s="37"/>
      <c r="J85" s="155">
        <f>BK85</f>
        <v>0</v>
      </c>
      <c r="K85" s="37"/>
      <c r="L85" s="40"/>
      <c r="M85" s="72"/>
      <c r="N85" s="156"/>
      <c r="O85" s="73"/>
      <c r="P85" s="157">
        <f>P86</f>
        <v>0</v>
      </c>
      <c r="Q85" s="73"/>
      <c r="R85" s="157">
        <f>R86</f>
        <v>8.7112121400000007</v>
      </c>
      <c r="S85" s="73"/>
      <c r="T85" s="158">
        <f>T86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8" t="s">
        <v>71</v>
      </c>
      <c r="AU85" s="18" t="s">
        <v>116</v>
      </c>
      <c r="BK85" s="159">
        <f>BK86</f>
        <v>0</v>
      </c>
    </row>
    <row r="86" spans="1:65" s="12" customFormat="1" ht="25.9" customHeight="1">
      <c r="B86" s="160"/>
      <c r="C86" s="161"/>
      <c r="D86" s="162" t="s">
        <v>71</v>
      </c>
      <c r="E86" s="163" t="s">
        <v>133</v>
      </c>
      <c r="F86" s="163" t="s">
        <v>134</v>
      </c>
      <c r="G86" s="161"/>
      <c r="H86" s="161"/>
      <c r="I86" s="164"/>
      <c r="J86" s="165">
        <f>BK86</f>
        <v>0</v>
      </c>
      <c r="K86" s="161"/>
      <c r="L86" s="166"/>
      <c r="M86" s="167"/>
      <c r="N86" s="168"/>
      <c r="O86" s="168"/>
      <c r="P86" s="169">
        <f>P87+P146+P169+P181+P189</f>
        <v>0</v>
      </c>
      <c r="Q86" s="168"/>
      <c r="R86" s="169">
        <f>R87+R146+R169+R181+R189</f>
        <v>8.7112121400000007</v>
      </c>
      <c r="S86" s="168"/>
      <c r="T86" s="170">
        <f>T87+T146+T169+T181+T189</f>
        <v>0</v>
      </c>
      <c r="AR86" s="171" t="s">
        <v>80</v>
      </c>
      <c r="AT86" s="172" t="s">
        <v>71</v>
      </c>
      <c r="AU86" s="172" t="s">
        <v>72</v>
      </c>
      <c r="AY86" s="171" t="s">
        <v>135</v>
      </c>
      <c r="BK86" s="173">
        <f>BK87+BK146+BK169+BK181+BK189</f>
        <v>0</v>
      </c>
    </row>
    <row r="87" spans="1:65" s="12" customFormat="1" ht="22.75" customHeight="1">
      <c r="B87" s="160"/>
      <c r="C87" s="161"/>
      <c r="D87" s="162" t="s">
        <v>71</v>
      </c>
      <c r="E87" s="174" t="s">
        <v>80</v>
      </c>
      <c r="F87" s="174" t="s">
        <v>136</v>
      </c>
      <c r="G87" s="161"/>
      <c r="H87" s="161"/>
      <c r="I87" s="164"/>
      <c r="J87" s="175">
        <f>BK87</f>
        <v>0</v>
      </c>
      <c r="K87" s="161"/>
      <c r="L87" s="166"/>
      <c r="M87" s="167"/>
      <c r="N87" s="168"/>
      <c r="O87" s="168"/>
      <c r="P87" s="169">
        <f>SUM(P88:P145)</f>
        <v>0</v>
      </c>
      <c r="Q87" s="168"/>
      <c r="R87" s="169">
        <f>SUM(R88:R145)</f>
        <v>0.11304359999999999</v>
      </c>
      <c r="S87" s="168"/>
      <c r="T87" s="170">
        <f>SUM(T88:T145)</f>
        <v>0</v>
      </c>
      <c r="AR87" s="171" t="s">
        <v>80</v>
      </c>
      <c r="AT87" s="172" t="s">
        <v>71</v>
      </c>
      <c r="AU87" s="172" t="s">
        <v>80</v>
      </c>
      <c r="AY87" s="171" t="s">
        <v>135</v>
      </c>
      <c r="BK87" s="173">
        <f>SUM(BK88:BK145)</f>
        <v>0</v>
      </c>
    </row>
    <row r="88" spans="1:65" s="2" customFormat="1" ht="49" customHeight="1">
      <c r="A88" s="35"/>
      <c r="B88" s="36"/>
      <c r="C88" s="176" t="s">
        <v>80</v>
      </c>
      <c r="D88" s="176" t="s">
        <v>137</v>
      </c>
      <c r="E88" s="177" t="s">
        <v>384</v>
      </c>
      <c r="F88" s="178" t="s">
        <v>385</v>
      </c>
      <c r="G88" s="179" t="s">
        <v>152</v>
      </c>
      <c r="H88" s="180">
        <v>64</v>
      </c>
      <c r="I88" s="181"/>
      <c r="J88" s="182">
        <f>ROUND(I88*H88,2)</f>
        <v>0</v>
      </c>
      <c r="K88" s="178" t="s">
        <v>141</v>
      </c>
      <c r="L88" s="40"/>
      <c r="M88" s="183" t="s">
        <v>19</v>
      </c>
      <c r="N88" s="184" t="s">
        <v>43</v>
      </c>
      <c r="O88" s="65"/>
      <c r="P88" s="185">
        <f>O88*H88</f>
        <v>0</v>
      </c>
      <c r="Q88" s="185">
        <v>0</v>
      </c>
      <c r="R88" s="185">
        <f>Q88*H88</f>
        <v>0</v>
      </c>
      <c r="S88" s="185">
        <v>0</v>
      </c>
      <c r="T88" s="186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87" t="s">
        <v>142</v>
      </c>
      <c r="AT88" s="187" t="s">
        <v>137</v>
      </c>
      <c r="AU88" s="187" t="s">
        <v>83</v>
      </c>
      <c r="AY88" s="18" t="s">
        <v>135</v>
      </c>
      <c r="BE88" s="188">
        <f>IF(N88="základní",J88,0)</f>
        <v>0</v>
      </c>
      <c r="BF88" s="188">
        <f>IF(N88="snížená",J88,0)</f>
        <v>0</v>
      </c>
      <c r="BG88" s="188">
        <f>IF(N88="zákl. přenesená",J88,0)</f>
        <v>0</v>
      </c>
      <c r="BH88" s="188">
        <f>IF(N88="sníž. přenesená",J88,0)</f>
        <v>0</v>
      </c>
      <c r="BI88" s="188">
        <f>IF(N88="nulová",J88,0)</f>
        <v>0</v>
      </c>
      <c r="BJ88" s="18" t="s">
        <v>80</v>
      </c>
      <c r="BK88" s="188">
        <f>ROUND(I88*H88,2)</f>
        <v>0</v>
      </c>
      <c r="BL88" s="18" t="s">
        <v>142</v>
      </c>
      <c r="BM88" s="187" t="s">
        <v>733</v>
      </c>
    </row>
    <row r="89" spans="1:65" s="2" customFormat="1">
      <c r="A89" s="35"/>
      <c r="B89" s="36"/>
      <c r="C89" s="37"/>
      <c r="D89" s="189" t="s">
        <v>144</v>
      </c>
      <c r="E89" s="37"/>
      <c r="F89" s="190" t="s">
        <v>387</v>
      </c>
      <c r="G89" s="37"/>
      <c r="H89" s="37"/>
      <c r="I89" s="191"/>
      <c r="J89" s="37"/>
      <c r="K89" s="37"/>
      <c r="L89" s="40"/>
      <c r="M89" s="192"/>
      <c r="N89" s="193"/>
      <c r="O89" s="65"/>
      <c r="P89" s="65"/>
      <c r="Q89" s="65"/>
      <c r="R89" s="65"/>
      <c r="S89" s="65"/>
      <c r="T89" s="66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8" t="s">
        <v>144</v>
      </c>
      <c r="AU89" s="18" t="s">
        <v>83</v>
      </c>
    </row>
    <row r="90" spans="1:65" s="13" customFormat="1">
      <c r="B90" s="194"/>
      <c r="C90" s="195"/>
      <c r="D90" s="196" t="s">
        <v>146</v>
      </c>
      <c r="E90" s="197" t="s">
        <v>19</v>
      </c>
      <c r="F90" s="198" t="s">
        <v>734</v>
      </c>
      <c r="G90" s="195"/>
      <c r="H90" s="197" t="s">
        <v>19</v>
      </c>
      <c r="I90" s="199"/>
      <c r="J90" s="195"/>
      <c r="K90" s="195"/>
      <c r="L90" s="200"/>
      <c r="M90" s="201"/>
      <c r="N90" s="202"/>
      <c r="O90" s="202"/>
      <c r="P90" s="202"/>
      <c r="Q90" s="202"/>
      <c r="R90" s="202"/>
      <c r="S90" s="202"/>
      <c r="T90" s="203"/>
      <c r="AT90" s="204" t="s">
        <v>146</v>
      </c>
      <c r="AU90" s="204" t="s">
        <v>83</v>
      </c>
      <c r="AV90" s="13" t="s">
        <v>80</v>
      </c>
      <c r="AW90" s="13" t="s">
        <v>33</v>
      </c>
      <c r="AX90" s="13" t="s">
        <v>72</v>
      </c>
      <c r="AY90" s="204" t="s">
        <v>135</v>
      </c>
    </row>
    <row r="91" spans="1:65" s="14" customFormat="1">
      <c r="B91" s="205"/>
      <c r="C91" s="206"/>
      <c r="D91" s="196" t="s">
        <v>146</v>
      </c>
      <c r="E91" s="207" t="s">
        <v>19</v>
      </c>
      <c r="F91" s="208" t="s">
        <v>735</v>
      </c>
      <c r="G91" s="206"/>
      <c r="H91" s="209">
        <v>64</v>
      </c>
      <c r="I91" s="210"/>
      <c r="J91" s="206"/>
      <c r="K91" s="206"/>
      <c r="L91" s="211"/>
      <c r="M91" s="212"/>
      <c r="N91" s="213"/>
      <c r="O91" s="213"/>
      <c r="P91" s="213"/>
      <c r="Q91" s="213"/>
      <c r="R91" s="213"/>
      <c r="S91" s="213"/>
      <c r="T91" s="214"/>
      <c r="AT91" s="215" t="s">
        <v>146</v>
      </c>
      <c r="AU91" s="215" t="s">
        <v>83</v>
      </c>
      <c r="AV91" s="14" t="s">
        <v>83</v>
      </c>
      <c r="AW91" s="14" t="s">
        <v>33</v>
      </c>
      <c r="AX91" s="14" t="s">
        <v>72</v>
      </c>
      <c r="AY91" s="215" t="s">
        <v>135</v>
      </c>
    </row>
    <row r="92" spans="1:65" s="15" customFormat="1">
      <c r="B92" s="216"/>
      <c r="C92" s="217"/>
      <c r="D92" s="196" t="s">
        <v>146</v>
      </c>
      <c r="E92" s="218" t="s">
        <v>19</v>
      </c>
      <c r="F92" s="219" t="s">
        <v>149</v>
      </c>
      <c r="G92" s="217"/>
      <c r="H92" s="220">
        <v>64</v>
      </c>
      <c r="I92" s="221"/>
      <c r="J92" s="217"/>
      <c r="K92" s="217"/>
      <c r="L92" s="222"/>
      <c r="M92" s="223"/>
      <c r="N92" s="224"/>
      <c r="O92" s="224"/>
      <c r="P92" s="224"/>
      <c r="Q92" s="224"/>
      <c r="R92" s="224"/>
      <c r="S92" s="224"/>
      <c r="T92" s="225"/>
      <c r="AT92" s="226" t="s">
        <v>146</v>
      </c>
      <c r="AU92" s="226" t="s">
        <v>83</v>
      </c>
      <c r="AV92" s="15" t="s">
        <v>142</v>
      </c>
      <c r="AW92" s="15" t="s">
        <v>33</v>
      </c>
      <c r="AX92" s="15" t="s">
        <v>80</v>
      </c>
      <c r="AY92" s="226" t="s">
        <v>135</v>
      </c>
    </row>
    <row r="93" spans="1:65" s="2" customFormat="1" ht="55.5" customHeight="1">
      <c r="A93" s="35"/>
      <c r="B93" s="36"/>
      <c r="C93" s="176" t="s">
        <v>83</v>
      </c>
      <c r="D93" s="176" t="s">
        <v>137</v>
      </c>
      <c r="E93" s="177" t="s">
        <v>542</v>
      </c>
      <c r="F93" s="178" t="s">
        <v>543</v>
      </c>
      <c r="G93" s="179" t="s">
        <v>152</v>
      </c>
      <c r="H93" s="180">
        <v>6.0640000000000001</v>
      </c>
      <c r="I93" s="181"/>
      <c r="J93" s="182">
        <f>ROUND(I93*H93,2)</f>
        <v>0</v>
      </c>
      <c r="K93" s="178" t="s">
        <v>141</v>
      </c>
      <c r="L93" s="40"/>
      <c r="M93" s="183" t="s">
        <v>19</v>
      </c>
      <c r="N93" s="184" t="s">
        <v>43</v>
      </c>
      <c r="O93" s="65"/>
      <c r="P93" s="185">
        <f>O93*H93</f>
        <v>0</v>
      </c>
      <c r="Q93" s="185">
        <v>0</v>
      </c>
      <c r="R93" s="185">
        <f>Q93*H93</f>
        <v>0</v>
      </c>
      <c r="S93" s="185">
        <v>0</v>
      </c>
      <c r="T93" s="186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7" t="s">
        <v>142</v>
      </c>
      <c r="AT93" s="187" t="s">
        <v>137</v>
      </c>
      <c r="AU93" s="187" t="s">
        <v>83</v>
      </c>
      <c r="AY93" s="18" t="s">
        <v>135</v>
      </c>
      <c r="BE93" s="188">
        <f>IF(N93="základní",J93,0)</f>
        <v>0</v>
      </c>
      <c r="BF93" s="188">
        <f>IF(N93="snížená",J93,0)</f>
        <v>0</v>
      </c>
      <c r="BG93" s="188">
        <f>IF(N93="zákl. přenesená",J93,0)</f>
        <v>0</v>
      </c>
      <c r="BH93" s="188">
        <f>IF(N93="sníž. přenesená",J93,0)</f>
        <v>0</v>
      </c>
      <c r="BI93" s="188">
        <f>IF(N93="nulová",J93,0)</f>
        <v>0</v>
      </c>
      <c r="BJ93" s="18" t="s">
        <v>80</v>
      </c>
      <c r="BK93" s="188">
        <f>ROUND(I93*H93,2)</f>
        <v>0</v>
      </c>
      <c r="BL93" s="18" t="s">
        <v>142</v>
      </c>
      <c r="BM93" s="187" t="s">
        <v>736</v>
      </c>
    </row>
    <row r="94" spans="1:65" s="2" customFormat="1">
      <c r="A94" s="35"/>
      <c r="B94" s="36"/>
      <c r="C94" s="37"/>
      <c r="D94" s="189" t="s">
        <v>144</v>
      </c>
      <c r="E94" s="37"/>
      <c r="F94" s="190" t="s">
        <v>545</v>
      </c>
      <c r="G94" s="37"/>
      <c r="H94" s="37"/>
      <c r="I94" s="191"/>
      <c r="J94" s="37"/>
      <c r="K94" s="37"/>
      <c r="L94" s="40"/>
      <c r="M94" s="192"/>
      <c r="N94" s="193"/>
      <c r="O94" s="65"/>
      <c r="P94" s="65"/>
      <c r="Q94" s="65"/>
      <c r="R94" s="65"/>
      <c r="S94" s="65"/>
      <c r="T94" s="66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8" t="s">
        <v>144</v>
      </c>
      <c r="AU94" s="18" t="s">
        <v>83</v>
      </c>
    </row>
    <row r="95" spans="1:65" s="13" customFormat="1" ht="20">
      <c r="B95" s="194"/>
      <c r="C95" s="195"/>
      <c r="D95" s="196" t="s">
        <v>146</v>
      </c>
      <c r="E95" s="197" t="s">
        <v>19</v>
      </c>
      <c r="F95" s="198" t="s">
        <v>737</v>
      </c>
      <c r="G95" s="195"/>
      <c r="H95" s="197" t="s">
        <v>19</v>
      </c>
      <c r="I95" s="199"/>
      <c r="J95" s="195"/>
      <c r="K95" s="195"/>
      <c r="L95" s="200"/>
      <c r="M95" s="201"/>
      <c r="N95" s="202"/>
      <c r="O95" s="202"/>
      <c r="P95" s="202"/>
      <c r="Q95" s="202"/>
      <c r="R95" s="202"/>
      <c r="S95" s="202"/>
      <c r="T95" s="203"/>
      <c r="AT95" s="204" t="s">
        <v>146</v>
      </c>
      <c r="AU95" s="204" t="s">
        <v>83</v>
      </c>
      <c r="AV95" s="13" t="s">
        <v>80</v>
      </c>
      <c r="AW95" s="13" t="s">
        <v>33</v>
      </c>
      <c r="AX95" s="13" t="s">
        <v>72</v>
      </c>
      <c r="AY95" s="204" t="s">
        <v>135</v>
      </c>
    </row>
    <row r="96" spans="1:65" s="14" customFormat="1">
      <c r="B96" s="205"/>
      <c r="C96" s="206"/>
      <c r="D96" s="196" t="s">
        <v>146</v>
      </c>
      <c r="E96" s="207" t="s">
        <v>19</v>
      </c>
      <c r="F96" s="208" t="s">
        <v>738</v>
      </c>
      <c r="G96" s="206"/>
      <c r="H96" s="209">
        <v>6.0640000000000001</v>
      </c>
      <c r="I96" s="210"/>
      <c r="J96" s="206"/>
      <c r="K96" s="206"/>
      <c r="L96" s="211"/>
      <c r="M96" s="212"/>
      <c r="N96" s="213"/>
      <c r="O96" s="213"/>
      <c r="P96" s="213"/>
      <c r="Q96" s="213"/>
      <c r="R96" s="213"/>
      <c r="S96" s="213"/>
      <c r="T96" s="214"/>
      <c r="AT96" s="215" t="s">
        <v>146</v>
      </c>
      <c r="AU96" s="215" t="s">
        <v>83</v>
      </c>
      <c r="AV96" s="14" t="s">
        <v>83</v>
      </c>
      <c r="AW96" s="14" t="s">
        <v>33</v>
      </c>
      <c r="AX96" s="14" t="s">
        <v>72</v>
      </c>
      <c r="AY96" s="215" t="s">
        <v>135</v>
      </c>
    </row>
    <row r="97" spans="1:65" s="15" customFormat="1">
      <c r="B97" s="216"/>
      <c r="C97" s="217"/>
      <c r="D97" s="196" t="s">
        <v>146</v>
      </c>
      <c r="E97" s="218" t="s">
        <v>19</v>
      </c>
      <c r="F97" s="219" t="s">
        <v>149</v>
      </c>
      <c r="G97" s="217"/>
      <c r="H97" s="220">
        <v>6.0640000000000001</v>
      </c>
      <c r="I97" s="221"/>
      <c r="J97" s="217"/>
      <c r="K97" s="217"/>
      <c r="L97" s="222"/>
      <c r="M97" s="223"/>
      <c r="N97" s="224"/>
      <c r="O97" s="224"/>
      <c r="P97" s="224"/>
      <c r="Q97" s="224"/>
      <c r="R97" s="224"/>
      <c r="S97" s="224"/>
      <c r="T97" s="225"/>
      <c r="AT97" s="226" t="s">
        <v>146</v>
      </c>
      <c r="AU97" s="226" t="s">
        <v>83</v>
      </c>
      <c r="AV97" s="15" t="s">
        <v>142</v>
      </c>
      <c r="AW97" s="15" t="s">
        <v>33</v>
      </c>
      <c r="AX97" s="15" t="s">
        <v>80</v>
      </c>
      <c r="AY97" s="226" t="s">
        <v>135</v>
      </c>
    </row>
    <row r="98" spans="1:65" s="2" customFormat="1" ht="62.75" customHeight="1">
      <c r="A98" s="35"/>
      <c r="B98" s="36"/>
      <c r="C98" s="176" t="s">
        <v>157</v>
      </c>
      <c r="D98" s="176" t="s">
        <v>137</v>
      </c>
      <c r="E98" s="177" t="s">
        <v>158</v>
      </c>
      <c r="F98" s="178" t="s">
        <v>159</v>
      </c>
      <c r="G98" s="179" t="s">
        <v>152</v>
      </c>
      <c r="H98" s="180">
        <v>87.664000000000001</v>
      </c>
      <c r="I98" s="181"/>
      <c r="J98" s="182">
        <f>ROUND(I98*H98,2)</f>
        <v>0</v>
      </c>
      <c r="K98" s="178" t="s">
        <v>141</v>
      </c>
      <c r="L98" s="40"/>
      <c r="M98" s="183" t="s">
        <v>19</v>
      </c>
      <c r="N98" s="184" t="s">
        <v>43</v>
      </c>
      <c r="O98" s="65"/>
      <c r="P98" s="185">
        <f>O98*H98</f>
        <v>0</v>
      </c>
      <c r="Q98" s="185">
        <v>0</v>
      </c>
      <c r="R98" s="185">
        <f>Q98*H98</f>
        <v>0</v>
      </c>
      <c r="S98" s="185">
        <v>0</v>
      </c>
      <c r="T98" s="186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7" t="s">
        <v>142</v>
      </c>
      <c r="AT98" s="187" t="s">
        <v>137</v>
      </c>
      <c r="AU98" s="187" t="s">
        <v>83</v>
      </c>
      <c r="AY98" s="18" t="s">
        <v>135</v>
      </c>
      <c r="BE98" s="188">
        <f>IF(N98="základní",J98,0)</f>
        <v>0</v>
      </c>
      <c r="BF98" s="188">
        <f>IF(N98="snížená",J98,0)</f>
        <v>0</v>
      </c>
      <c r="BG98" s="188">
        <f>IF(N98="zákl. přenesená",J98,0)</f>
        <v>0</v>
      </c>
      <c r="BH98" s="188">
        <f>IF(N98="sníž. přenesená",J98,0)</f>
        <v>0</v>
      </c>
      <c r="BI98" s="188">
        <f>IF(N98="nulová",J98,0)</f>
        <v>0</v>
      </c>
      <c r="BJ98" s="18" t="s">
        <v>80</v>
      </c>
      <c r="BK98" s="188">
        <f>ROUND(I98*H98,2)</f>
        <v>0</v>
      </c>
      <c r="BL98" s="18" t="s">
        <v>142</v>
      </c>
      <c r="BM98" s="187" t="s">
        <v>739</v>
      </c>
    </row>
    <row r="99" spans="1:65" s="2" customFormat="1">
      <c r="A99" s="35"/>
      <c r="B99" s="36"/>
      <c r="C99" s="37"/>
      <c r="D99" s="189" t="s">
        <v>144</v>
      </c>
      <c r="E99" s="37"/>
      <c r="F99" s="190" t="s">
        <v>161</v>
      </c>
      <c r="G99" s="37"/>
      <c r="H99" s="37"/>
      <c r="I99" s="191"/>
      <c r="J99" s="37"/>
      <c r="K99" s="37"/>
      <c r="L99" s="40"/>
      <c r="M99" s="192"/>
      <c r="N99" s="193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144</v>
      </c>
      <c r="AU99" s="18" t="s">
        <v>83</v>
      </c>
    </row>
    <row r="100" spans="1:65" s="13" customFormat="1">
      <c r="B100" s="194"/>
      <c r="C100" s="195"/>
      <c r="D100" s="196" t="s">
        <v>146</v>
      </c>
      <c r="E100" s="197" t="s">
        <v>19</v>
      </c>
      <c r="F100" s="198" t="s">
        <v>740</v>
      </c>
      <c r="G100" s="195"/>
      <c r="H100" s="197" t="s">
        <v>19</v>
      </c>
      <c r="I100" s="199"/>
      <c r="J100" s="195"/>
      <c r="K100" s="195"/>
      <c r="L100" s="200"/>
      <c r="M100" s="201"/>
      <c r="N100" s="202"/>
      <c r="O100" s="202"/>
      <c r="P100" s="202"/>
      <c r="Q100" s="202"/>
      <c r="R100" s="202"/>
      <c r="S100" s="202"/>
      <c r="T100" s="203"/>
      <c r="AT100" s="204" t="s">
        <v>146</v>
      </c>
      <c r="AU100" s="204" t="s">
        <v>83</v>
      </c>
      <c r="AV100" s="13" t="s">
        <v>80</v>
      </c>
      <c r="AW100" s="13" t="s">
        <v>33</v>
      </c>
      <c r="AX100" s="13" t="s">
        <v>72</v>
      </c>
      <c r="AY100" s="204" t="s">
        <v>135</v>
      </c>
    </row>
    <row r="101" spans="1:65" s="14" customFormat="1">
      <c r="B101" s="205"/>
      <c r="C101" s="206"/>
      <c r="D101" s="196" t="s">
        <v>146</v>
      </c>
      <c r="E101" s="207" t="s">
        <v>19</v>
      </c>
      <c r="F101" s="208" t="s">
        <v>735</v>
      </c>
      <c r="G101" s="206"/>
      <c r="H101" s="209">
        <v>64</v>
      </c>
      <c r="I101" s="210"/>
      <c r="J101" s="206"/>
      <c r="K101" s="206"/>
      <c r="L101" s="211"/>
      <c r="M101" s="212"/>
      <c r="N101" s="213"/>
      <c r="O101" s="213"/>
      <c r="P101" s="213"/>
      <c r="Q101" s="213"/>
      <c r="R101" s="213"/>
      <c r="S101" s="213"/>
      <c r="T101" s="214"/>
      <c r="AT101" s="215" t="s">
        <v>146</v>
      </c>
      <c r="AU101" s="215" t="s">
        <v>83</v>
      </c>
      <c r="AV101" s="14" t="s">
        <v>83</v>
      </c>
      <c r="AW101" s="14" t="s">
        <v>33</v>
      </c>
      <c r="AX101" s="14" t="s">
        <v>72</v>
      </c>
      <c r="AY101" s="215" t="s">
        <v>135</v>
      </c>
    </row>
    <row r="102" spans="1:65" s="13" customFormat="1" ht="20">
      <c r="B102" s="194"/>
      <c r="C102" s="195"/>
      <c r="D102" s="196" t="s">
        <v>146</v>
      </c>
      <c r="E102" s="197" t="s">
        <v>19</v>
      </c>
      <c r="F102" s="198" t="s">
        <v>741</v>
      </c>
      <c r="G102" s="195"/>
      <c r="H102" s="197" t="s">
        <v>19</v>
      </c>
      <c r="I102" s="199"/>
      <c r="J102" s="195"/>
      <c r="K102" s="195"/>
      <c r="L102" s="200"/>
      <c r="M102" s="201"/>
      <c r="N102" s="202"/>
      <c r="O102" s="202"/>
      <c r="P102" s="202"/>
      <c r="Q102" s="202"/>
      <c r="R102" s="202"/>
      <c r="S102" s="202"/>
      <c r="T102" s="203"/>
      <c r="AT102" s="204" t="s">
        <v>146</v>
      </c>
      <c r="AU102" s="204" t="s">
        <v>83</v>
      </c>
      <c r="AV102" s="13" t="s">
        <v>80</v>
      </c>
      <c r="AW102" s="13" t="s">
        <v>33</v>
      </c>
      <c r="AX102" s="13" t="s">
        <v>72</v>
      </c>
      <c r="AY102" s="204" t="s">
        <v>135</v>
      </c>
    </row>
    <row r="103" spans="1:65" s="14" customFormat="1">
      <c r="B103" s="205"/>
      <c r="C103" s="206"/>
      <c r="D103" s="196" t="s">
        <v>146</v>
      </c>
      <c r="E103" s="207" t="s">
        <v>19</v>
      </c>
      <c r="F103" s="208" t="s">
        <v>742</v>
      </c>
      <c r="G103" s="206"/>
      <c r="H103" s="209">
        <v>17.600000000000001</v>
      </c>
      <c r="I103" s="210"/>
      <c r="J103" s="206"/>
      <c r="K103" s="206"/>
      <c r="L103" s="211"/>
      <c r="M103" s="212"/>
      <c r="N103" s="213"/>
      <c r="O103" s="213"/>
      <c r="P103" s="213"/>
      <c r="Q103" s="213"/>
      <c r="R103" s="213"/>
      <c r="S103" s="213"/>
      <c r="T103" s="214"/>
      <c r="AT103" s="215" t="s">
        <v>146</v>
      </c>
      <c r="AU103" s="215" t="s">
        <v>83</v>
      </c>
      <c r="AV103" s="14" t="s">
        <v>83</v>
      </c>
      <c r="AW103" s="14" t="s">
        <v>33</v>
      </c>
      <c r="AX103" s="14" t="s">
        <v>72</v>
      </c>
      <c r="AY103" s="215" t="s">
        <v>135</v>
      </c>
    </row>
    <row r="104" spans="1:65" s="13" customFormat="1" ht="20">
      <c r="B104" s="194"/>
      <c r="C104" s="195"/>
      <c r="D104" s="196" t="s">
        <v>146</v>
      </c>
      <c r="E104" s="197" t="s">
        <v>19</v>
      </c>
      <c r="F104" s="198" t="s">
        <v>743</v>
      </c>
      <c r="G104" s="195"/>
      <c r="H104" s="197" t="s">
        <v>19</v>
      </c>
      <c r="I104" s="199"/>
      <c r="J104" s="195"/>
      <c r="K104" s="195"/>
      <c r="L104" s="200"/>
      <c r="M104" s="201"/>
      <c r="N104" s="202"/>
      <c r="O104" s="202"/>
      <c r="P104" s="202"/>
      <c r="Q104" s="202"/>
      <c r="R104" s="202"/>
      <c r="S104" s="202"/>
      <c r="T104" s="203"/>
      <c r="AT104" s="204" t="s">
        <v>146</v>
      </c>
      <c r="AU104" s="204" t="s">
        <v>83</v>
      </c>
      <c r="AV104" s="13" t="s">
        <v>80</v>
      </c>
      <c r="AW104" s="13" t="s">
        <v>33</v>
      </c>
      <c r="AX104" s="13" t="s">
        <v>72</v>
      </c>
      <c r="AY104" s="204" t="s">
        <v>135</v>
      </c>
    </row>
    <row r="105" spans="1:65" s="14" customFormat="1">
      <c r="B105" s="205"/>
      <c r="C105" s="206"/>
      <c r="D105" s="196" t="s">
        <v>146</v>
      </c>
      <c r="E105" s="207" t="s">
        <v>19</v>
      </c>
      <c r="F105" s="208" t="s">
        <v>738</v>
      </c>
      <c r="G105" s="206"/>
      <c r="H105" s="209">
        <v>6.0640000000000001</v>
      </c>
      <c r="I105" s="210"/>
      <c r="J105" s="206"/>
      <c r="K105" s="206"/>
      <c r="L105" s="211"/>
      <c r="M105" s="212"/>
      <c r="N105" s="213"/>
      <c r="O105" s="213"/>
      <c r="P105" s="213"/>
      <c r="Q105" s="213"/>
      <c r="R105" s="213"/>
      <c r="S105" s="213"/>
      <c r="T105" s="214"/>
      <c r="AT105" s="215" t="s">
        <v>146</v>
      </c>
      <c r="AU105" s="215" t="s">
        <v>83</v>
      </c>
      <c r="AV105" s="14" t="s">
        <v>83</v>
      </c>
      <c r="AW105" s="14" t="s">
        <v>33</v>
      </c>
      <c r="AX105" s="14" t="s">
        <v>72</v>
      </c>
      <c r="AY105" s="215" t="s">
        <v>135</v>
      </c>
    </row>
    <row r="106" spans="1:65" s="15" customFormat="1">
      <c r="B106" s="216"/>
      <c r="C106" s="217"/>
      <c r="D106" s="196" t="s">
        <v>146</v>
      </c>
      <c r="E106" s="218" t="s">
        <v>19</v>
      </c>
      <c r="F106" s="219" t="s">
        <v>149</v>
      </c>
      <c r="G106" s="217"/>
      <c r="H106" s="220">
        <v>87.664000000000001</v>
      </c>
      <c r="I106" s="221"/>
      <c r="J106" s="217"/>
      <c r="K106" s="217"/>
      <c r="L106" s="222"/>
      <c r="M106" s="223"/>
      <c r="N106" s="224"/>
      <c r="O106" s="224"/>
      <c r="P106" s="224"/>
      <c r="Q106" s="224"/>
      <c r="R106" s="224"/>
      <c r="S106" s="224"/>
      <c r="T106" s="225"/>
      <c r="AT106" s="226" t="s">
        <v>146</v>
      </c>
      <c r="AU106" s="226" t="s">
        <v>83</v>
      </c>
      <c r="AV106" s="15" t="s">
        <v>142</v>
      </c>
      <c r="AW106" s="15" t="s">
        <v>33</v>
      </c>
      <c r="AX106" s="15" t="s">
        <v>80</v>
      </c>
      <c r="AY106" s="226" t="s">
        <v>135</v>
      </c>
    </row>
    <row r="107" spans="1:65" s="2" customFormat="1" ht="44.25" customHeight="1">
      <c r="A107" s="35"/>
      <c r="B107" s="36"/>
      <c r="C107" s="176" t="s">
        <v>142</v>
      </c>
      <c r="D107" s="176" t="s">
        <v>137</v>
      </c>
      <c r="E107" s="177" t="s">
        <v>277</v>
      </c>
      <c r="F107" s="178" t="s">
        <v>278</v>
      </c>
      <c r="G107" s="179" t="s">
        <v>152</v>
      </c>
      <c r="H107" s="180">
        <v>17.600000000000001</v>
      </c>
      <c r="I107" s="181"/>
      <c r="J107" s="182">
        <f>ROUND(I107*H107,2)</f>
        <v>0</v>
      </c>
      <c r="K107" s="178" t="s">
        <v>141</v>
      </c>
      <c r="L107" s="40"/>
      <c r="M107" s="183" t="s">
        <v>19</v>
      </c>
      <c r="N107" s="184" t="s">
        <v>43</v>
      </c>
      <c r="O107" s="65"/>
      <c r="P107" s="185">
        <f>O107*H107</f>
        <v>0</v>
      </c>
      <c r="Q107" s="185">
        <v>0</v>
      </c>
      <c r="R107" s="185">
        <f>Q107*H107</f>
        <v>0</v>
      </c>
      <c r="S107" s="185">
        <v>0</v>
      </c>
      <c r="T107" s="186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7" t="s">
        <v>142</v>
      </c>
      <c r="AT107" s="187" t="s">
        <v>137</v>
      </c>
      <c r="AU107" s="187" t="s">
        <v>83</v>
      </c>
      <c r="AY107" s="18" t="s">
        <v>135</v>
      </c>
      <c r="BE107" s="188">
        <f>IF(N107="základní",J107,0)</f>
        <v>0</v>
      </c>
      <c r="BF107" s="188">
        <f>IF(N107="snížená",J107,0)</f>
        <v>0</v>
      </c>
      <c r="BG107" s="188">
        <f>IF(N107="zákl. přenesená",J107,0)</f>
        <v>0</v>
      </c>
      <c r="BH107" s="188">
        <f>IF(N107="sníž. přenesená",J107,0)</f>
        <v>0</v>
      </c>
      <c r="BI107" s="188">
        <f>IF(N107="nulová",J107,0)</f>
        <v>0</v>
      </c>
      <c r="BJ107" s="18" t="s">
        <v>80</v>
      </c>
      <c r="BK107" s="188">
        <f>ROUND(I107*H107,2)</f>
        <v>0</v>
      </c>
      <c r="BL107" s="18" t="s">
        <v>142</v>
      </c>
      <c r="BM107" s="187" t="s">
        <v>744</v>
      </c>
    </row>
    <row r="108" spans="1:65" s="2" customFormat="1">
      <c r="A108" s="35"/>
      <c r="B108" s="36"/>
      <c r="C108" s="37"/>
      <c r="D108" s="189" t="s">
        <v>144</v>
      </c>
      <c r="E108" s="37"/>
      <c r="F108" s="190" t="s">
        <v>280</v>
      </c>
      <c r="G108" s="37"/>
      <c r="H108" s="37"/>
      <c r="I108" s="191"/>
      <c r="J108" s="37"/>
      <c r="K108" s="37"/>
      <c r="L108" s="40"/>
      <c r="M108" s="192"/>
      <c r="N108" s="193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144</v>
      </c>
      <c r="AU108" s="18" t="s">
        <v>83</v>
      </c>
    </row>
    <row r="109" spans="1:65" s="13" customFormat="1" ht="20">
      <c r="B109" s="194"/>
      <c r="C109" s="195"/>
      <c r="D109" s="196" t="s">
        <v>146</v>
      </c>
      <c r="E109" s="197" t="s">
        <v>19</v>
      </c>
      <c r="F109" s="198" t="s">
        <v>745</v>
      </c>
      <c r="G109" s="195"/>
      <c r="H109" s="197" t="s">
        <v>19</v>
      </c>
      <c r="I109" s="199"/>
      <c r="J109" s="195"/>
      <c r="K109" s="195"/>
      <c r="L109" s="200"/>
      <c r="M109" s="201"/>
      <c r="N109" s="202"/>
      <c r="O109" s="202"/>
      <c r="P109" s="202"/>
      <c r="Q109" s="202"/>
      <c r="R109" s="202"/>
      <c r="S109" s="202"/>
      <c r="T109" s="203"/>
      <c r="AT109" s="204" t="s">
        <v>146</v>
      </c>
      <c r="AU109" s="204" t="s">
        <v>83</v>
      </c>
      <c r="AV109" s="13" t="s">
        <v>80</v>
      </c>
      <c r="AW109" s="13" t="s">
        <v>33</v>
      </c>
      <c r="AX109" s="13" t="s">
        <v>72</v>
      </c>
      <c r="AY109" s="204" t="s">
        <v>135</v>
      </c>
    </row>
    <row r="110" spans="1:65" s="14" customFormat="1">
      <c r="B110" s="205"/>
      <c r="C110" s="206"/>
      <c r="D110" s="196" t="s">
        <v>146</v>
      </c>
      <c r="E110" s="207" t="s">
        <v>19</v>
      </c>
      <c r="F110" s="208" t="s">
        <v>742</v>
      </c>
      <c r="G110" s="206"/>
      <c r="H110" s="209">
        <v>17.600000000000001</v>
      </c>
      <c r="I110" s="210"/>
      <c r="J110" s="206"/>
      <c r="K110" s="206"/>
      <c r="L110" s="211"/>
      <c r="M110" s="212"/>
      <c r="N110" s="213"/>
      <c r="O110" s="213"/>
      <c r="P110" s="213"/>
      <c r="Q110" s="213"/>
      <c r="R110" s="213"/>
      <c r="S110" s="213"/>
      <c r="T110" s="214"/>
      <c r="AT110" s="215" t="s">
        <v>146</v>
      </c>
      <c r="AU110" s="215" t="s">
        <v>83</v>
      </c>
      <c r="AV110" s="14" t="s">
        <v>83</v>
      </c>
      <c r="AW110" s="14" t="s">
        <v>33</v>
      </c>
      <c r="AX110" s="14" t="s">
        <v>72</v>
      </c>
      <c r="AY110" s="215" t="s">
        <v>135</v>
      </c>
    </row>
    <row r="111" spans="1:65" s="15" customFormat="1">
      <c r="B111" s="216"/>
      <c r="C111" s="217"/>
      <c r="D111" s="196" t="s">
        <v>146</v>
      </c>
      <c r="E111" s="218" t="s">
        <v>19</v>
      </c>
      <c r="F111" s="219" t="s">
        <v>149</v>
      </c>
      <c r="G111" s="217"/>
      <c r="H111" s="220">
        <v>17.600000000000001</v>
      </c>
      <c r="I111" s="221"/>
      <c r="J111" s="217"/>
      <c r="K111" s="217"/>
      <c r="L111" s="222"/>
      <c r="M111" s="223"/>
      <c r="N111" s="224"/>
      <c r="O111" s="224"/>
      <c r="P111" s="224"/>
      <c r="Q111" s="224"/>
      <c r="R111" s="224"/>
      <c r="S111" s="224"/>
      <c r="T111" s="225"/>
      <c r="AT111" s="226" t="s">
        <v>146</v>
      </c>
      <c r="AU111" s="226" t="s">
        <v>83</v>
      </c>
      <c r="AV111" s="15" t="s">
        <v>142</v>
      </c>
      <c r="AW111" s="15" t="s">
        <v>33</v>
      </c>
      <c r="AX111" s="15" t="s">
        <v>80</v>
      </c>
      <c r="AY111" s="226" t="s">
        <v>135</v>
      </c>
    </row>
    <row r="112" spans="1:65" s="2" customFormat="1" ht="37.75" customHeight="1">
      <c r="A112" s="35"/>
      <c r="B112" s="36"/>
      <c r="C112" s="176" t="s">
        <v>170</v>
      </c>
      <c r="D112" s="176" t="s">
        <v>137</v>
      </c>
      <c r="E112" s="177" t="s">
        <v>184</v>
      </c>
      <c r="F112" s="178" t="s">
        <v>185</v>
      </c>
      <c r="G112" s="179" t="s">
        <v>152</v>
      </c>
      <c r="H112" s="180">
        <v>64</v>
      </c>
      <c r="I112" s="181"/>
      <c r="J112" s="182">
        <f>ROUND(I112*H112,2)</f>
        <v>0</v>
      </c>
      <c r="K112" s="178" t="s">
        <v>141</v>
      </c>
      <c r="L112" s="40"/>
      <c r="M112" s="183" t="s">
        <v>19</v>
      </c>
      <c r="N112" s="184" t="s">
        <v>43</v>
      </c>
      <c r="O112" s="65"/>
      <c r="P112" s="185">
        <f>O112*H112</f>
        <v>0</v>
      </c>
      <c r="Q112" s="185">
        <v>0</v>
      </c>
      <c r="R112" s="185">
        <f>Q112*H112</f>
        <v>0</v>
      </c>
      <c r="S112" s="185">
        <v>0</v>
      </c>
      <c r="T112" s="186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7" t="s">
        <v>142</v>
      </c>
      <c r="AT112" s="187" t="s">
        <v>137</v>
      </c>
      <c r="AU112" s="187" t="s">
        <v>83</v>
      </c>
      <c r="AY112" s="18" t="s">
        <v>135</v>
      </c>
      <c r="BE112" s="188">
        <f>IF(N112="základní",J112,0)</f>
        <v>0</v>
      </c>
      <c r="BF112" s="188">
        <f>IF(N112="snížená",J112,0)</f>
        <v>0</v>
      </c>
      <c r="BG112" s="188">
        <f>IF(N112="zákl. přenesená",J112,0)</f>
        <v>0</v>
      </c>
      <c r="BH112" s="188">
        <f>IF(N112="sníž. přenesená",J112,0)</f>
        <v>0</v>
      </c>
      <c r="BI112" s="188">
        <f>IF(N112="nulová",J112,0)</f>
        <v>0</v>
      </c>
      <c r="BJ112" s="18" t="s">
        <v>80</v>
      </c>
      <c r="BK112" s="188">
        <f>ROUND(I112*H112,2)</f>
        <v>0</v>
      </c>
      <c r="BL112" s="18" t="s">
        <v>142</v>
      </c>
      <c r="BM112" s="187" t="s">
        <v>746</v>
      </c>
    </row>
    <row r="113" spans="1:65" s="2" customFormat="1">
      <c r="A113" s="35"/>
      <c r="B113" s="36"/>
      <c r="C113" s="37"/>
      <c r="D113" s="189" t="s">
        <v>144</v>
      </c>
      <c r="E113" s="37"/>
      <c r="F113" s="190" t="s">
        <v>187</v>
      </c>
      <c r="G113" s="37"/>
      <c r="H113" s="37"/>
      <c r="I113" s="191"/>
      <c r="J113" s="37"/>
      <c r="K113" s="37"/>
      <c r="L113" s="40"/>
      <c r="M113" s="192"/>
      <c r="N113" s="193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144</v>
      </c>
      <c r="AU113" s="18" t="s">
        <v>83</v>
      </c>
    </row>
    <row r="114" spans="1:65" s="13" customFormat="1" ht="20">
      <c r="B114" s="194"/>
      <c r="C114" s="195"/>
      <c r="D114" s="196" t="s">
        <v>146</v>
      </c>
      <c r="E114" s="197" t="s">
        <v>19</v>
      </c>
      <c r="F114" s="198" t="s">
        <v>747</v>
      </c>
      <c r="G114" s="195"/>
      <c r="H114" s="197" t="s">
        <v>19</v>
      </c>
      <c r="I114" s="199"/>
      <c r="J114" s="195"/>
      <c r="K114" s="195"/>
      <c r="L114" s="200"/>
      <c r="M114" s="201"/>
      <c r="N114" s="202"/>
      <c r="O114" s="202"/>
      <c r="P114" s="202"/>
      <c r="Q114" s="202"/>
      <c r="R114" s="202"/>
      <c r="S114" s="202"/>
      <c r="T114" s="203"/>
      <c r="AT114" s="204" t="s">
        <v>146</v>
      </c>
      <c r="AU114" s="204" t="s">
        <v>83</v>
      </c>
      <c r="AV114" s="13" t="s">
        <v>80</v>
      </c>
      <c r="AW114" s="13" t="s">
        <v>33</v>
      </c>
      <c r="AX114" s="13" t="s">
        <v>72</v>
      </c>
      <c r="AY114" s="204" t="s">
        <v>135</v>
      </c>
    </row>
    <row r="115" spans="1:65" s="14" customFormat="1">
      <c r="B115" s="205"/>
      <c r="C115" s="206"/>
      <c r="D115" s="196" t="s">
        <v>146</v>
      </c>
      <c r="E115" s="207" t="s">
        <v>19</v>
      </c>
      <c r="F115" s="208" t="s">
        <v>735</v>
      </c>
      <c r="G115" s="206"/>
      <c r="H115" s="209">
        <v>64</v>
      </c>
      <c r="I115" s="210"/>
      <c r="J115" s="206"/>
      <c r="K115" s="206"/>
      <c r="L115" s="211"/>
      <c r="M115" s="212"/>
      <c r="N115" s="213"/>
      <c r="O115" s="213"/>
      <c r="P115" s="213"/>
      <c r="Q115" s="213"/>
      <c r="R115" s="213"/>
      <c r="S115" s="213"/>
      <c r="T115" s="214"/>
      <c r="AT115" s="215" t="s">
        <v>146</v>
      </c>
      <c r="AU115" s="215" t="s">
        <v>83</v>
      </c>
      <c r="AV115" s="14" t="s">
        <v>83</v>
      </c>
      <c r="AW115" s="14" t="s">
        <v>33</v>
      </c>
      <c r="AX115" s="14" t="s">
        <v>72</v>
      </c>
      <c r="AY115" s="215" t="s">
        <v>135</v>
      </c>
    </row>
    <row r="116" spans="1:65" s="15" customFormat="1">
      <c r="B116" s="216"/>
      <c r="C116" s="217"/>
      <c r="D116" s="196" t="s">
        <v>146</v>
      </c>
      <c r="E116" s="218" t="s">
        <v>19</v>
      </c>
      <c r="F116" s="219" t="s">
        <v>149</v>
      </c>
      <c r="G116" s="217"/>
      <c r="H116" s="220">
        <v>64</v>
      </c>
      <c r="I116" s="221"/>
      <c r="J116" s="217"/>
      <c r="K116" s="217"/>
      <c r="L116" s="222"/>
      <c r="M116" s="223"/>
      <c r="N116" s="224"/>
      <c r="O116" s="224"/>
      <c r="P116" s="224"/>
      <c r="Q116" s="224"/>
      <c r="R116" s="224"/>
      <c r="S116" s="224"/>
      <c r="T116" s="225"/>
      <c r="AT116" s="226" t="s">
        <v>146</v>
      </c>
      <c r="AU116" s="226" t="s">
        <v>83</v>
      </c>
      <c r="AV116" s="15" t="s">
        <v>142</v>
      </c>
      <c r="AW116" s="15" t="s">
        <v>33</v>
      </c>
      <c r="AX116" s="15" t="s">
        <v>80</v>
      </c>
      <c r="AY116" s="226" t="s">
        <v>135</v>
      </c>
    </row>
    <row r="117" spans="1:65" s="2" customFormat="1" ht="44.25" customHeight="1">
      <c r="A117" s="35"/>
      <c r="B117" s="36"/>
      <c r="C117" s="176" t="s">
        <v>177</v>
      </c>
      <c r="D117" s="176" t="s">
        <v>137</v>
      </c>
      <c r="E117" s="177" t="s">
        <v>553</v>
      </c>
      <c r="F117" s="178" t="s">
        <v>554</v>
      </c>
      <c r="G117" s="179" t="s">
        <v>152</v>
      </c>
      <c r="H117" s="180">
        <v>6.0640000000000001</v>
      </c>
      <c r="I117" s="181"/>
      <c r="J117" s="182">
        <f>ROUND(I117*H117,2)</f>
        <v>0</v>
      </c>
      <c r="K117" s="178" t="s">
        <v>141</v>
      </c>
      <c r="L117" s="40"/>
      <c r="M117" s="183" t="s">
        <v>19</v>
      </c>
      <c r="N117" s="184" t="s">
        <v>43</v>
      </c>
      <c r="O117" s="65"/>
      <c r="P117" s="185">
        <f>O117*H117</f>
        <v>0</v>
      </c>
      <c r="Q117" s="185">
        <v>0</v>
      </c>
      <c r="R117" s="185">
        <f>Q117*H117</f>
        <v>0</v>
      </c>
      <c r="S117" s="185">
        <v>0</v>
      </c>
      <c r="T117" s="186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87" t="s">
        <v>142</v>
      </c>
      <c r="AT117" s="187" t="s">
        <v>137</v>
      </c>
      <c r="AU117" s="187" t="s">
        <v>83</v>
      </c>
      <c r="AY117" s="18" t="s">
        <v>135</v>
      </c>
      <c r="BE117" s="188">
        <f>IF(N117="základní",J117,0)</f>
        <v>0</v>
      </c>
      <c r="BF117" s="188">
        <f>IF(N117="snížená",J117,0)</f>
        <v>0</v>
      </c>
      <c r="BG117" s="188">
        <f>IF(N117="zákl. přenesená",J117,0)</f>
        <v>0</v>
      </c>
      <c r="BH117" s="188">
        <f>IF(N117="sníž. přenesená",J117,0)</f>
        <v>0</v>
      </c>
      <c r="BI117" s="188">
        <f>IF(N117="nulová",J117,0)</f>
        <v>0</v>
      </c>
      <c r="BJ117" s="18" t="s">
        <v>80</v>
      </c>
      <c r="BK117" s="188">
        <f>ROUND(I117*H117,2)</f>
        <v>0</v>
      </c>
      <c r="BL117" s="18" t="s">
        <v>142</v>
      </c>
      <c r="BM117" s="187" t="s">
        <v>748</v>
      </c>
    </row>
    <row r="118" spans="1:65" s="2" customFormat="1">
      <c r="A118" s="35"/>
      <c r="B118" s="36"/>
      <c r="C118" s="37"/>
      <c r="D118" s="189" t="s">
        <v>144</v>
      </c>
      <c r="E118" s="37"/>
      <c r="F118" s="190" t="s">
        <v>556</v>
      </c>
      <c r="G118" s="37"/>
      <c r="H118" s="37"/>
      <c r="I118" s="191"/>
      <c r="J118" s="37"/>
      <c r="K118" s="37"/>
      <c r="L118" s="40"/>
      <c r="M118" s="192"/>
      <c r="N118" s="193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144</v>
      </c>
      <c r="AU118" s="18" t="s">
        <v>83</v>
      </c>
    </row>
    <row r="119" spans="1:65" s="13" customFormat="1" ht="20">
      <c r="B119" s="194"/>
      <c r="C119" s="195"/>
      <c r="D119" s="196" t="s">
        <v>146</v>
      </c>
      <c r="E119" s="197" t="s">
        <v>19</v>
      </c>
      <c r="F119" s="198" t="s">
        <v>749</v>
      </c>
      <c r="G119" s="195"/>
      <c r="H119" s="197" t="s">
        <v>19</v>
      </c>
      <c r="I119" s="199"/>
      <c r="J119" s="195"/>
      <c r="K119" s="195"/>
      <c r="L119" s="200"/>
      <c r="M119" s="201"/>
      <c r="N119" s="202"/>
      <c r="O119" s="202"/>
      <c r="P119" s="202"/>
      <c r="Q119" s="202"/>
      <c r="R119" s="202"/>
      <c r="S119" s="202"/>
      <c r="T119" s="203"/>
      <c r="AT119" s="204" t="s">
        <v>146</v>
      </c>
      <c r="AU119" s="204" t="s">
        <v>83</v>
      </c>
      <c r="AV119" s="13" t="s">
        <v>80</v>
      </c>
      <c r="AW119" s="13" t="s">
        <v>33</v>
      </c>
      <c r="AX119" s="13" t="s">
        <v>72</v>
      </c>
      <c r="AY119" s="204" t="s">
        <v>135</v>
      </c>
    </row>
    <row r="120" spans="1:65" s="14" customFormat="1">
      <c r="B120" s="205"/>
      <c r="C120" s="206"/>
      <c r="D120" s="196" t="s">
        <v>146</v>
      </c>
      <c r="E120" s="207" t="s">
        <v>19</v>
      </c>
      <c r="F120" s="208" t="s">
        <v>738</v>
      </c>
      <c r="G120" s="206"/>
      <c r="H120" s="209">
        <v>6.0640000000000001</v>
      </c>
      <c r="I120" s="210"/>
      <c r="J120" s="206"/>
      <c r="K120" s="206"/>
      <c r="L120" s="211"/>
      <c r="M120" s="212"/>
      <c r="N120" s="213"/>
      <c r="O120" s="213"/>
      <c r="P120" s="213"/>
      <c r="Q120" s="213"/>
      <c r="R120" s="213"/>
      <c r="S120" s="213"/>
      <c r="T120" s="214"/>
      <c r="AT120" s="215" t="s">
        <v>146</v>
      </c>
      <c r="AU120" s="215" t="s">
        <v>83</v>
      </c>
      <c r="AV120" s="14" t="s">
        <v>83</v>
      </c>
      <c r="AW120" s="14" t="s">
        <v>33</v>
      </c>
      <c r="AX120" s="14" t="s">
        <v>72</v>
      </c>
      <c r="AY120" s="215" t="s">
        <v>135</v>
      </c>
    </row>
    <row r="121" spans="1:65" s="15" customFormat="1">
      <c r="B121" s="216"/>
      <c r="C121" s="217"/>
      <c r="D121" s="196" t="s">
        <v>146</v>
      </c>
      <c r="E121" s="218" t="s">
        <v>19</v>
      </c>
      <c r="F121" s="219" t="s">
        <v>149</v>
      </c>
      <c r="G121" s="217"/>
      <c r="H121" s="220">
        <v>6.0640000000000001</v>
      </c>
      <c r="I121" s="221"/>
      <c r="J121" s="217"/>
      <c r="K121" s="217"/>
      <c r="L121" s="222"/>
      <c r="M121" s="223"/>
      <c r="N121" s="224"/>
      <c r="O121" s="224"/>
      <c r="P121" s="224"/>
      <c r="Q121" s="224"/>
      <c r="R121" s="224"/>
      <c r="S121" s="224"/>
      <c r="T121" s="225"/>
      <c r="AT121" s="226" t="s">
        <v>146</v>
      </c>
      <c r="AU121" s="226" t="s">
        <v>83</v>
      </c>
      <c r="AV121" s="15" t="s">
        <v>142</v>
      </c>
      <c r="AW121" s="15" t="s">
        <v>33</v>
      </c>
      <c r="AX121" s="15" t="s">
        <v>80</v>
      </c>
      <c r="AY121" s="226" t="s">
        <v>135</v>
      </c>
    </row>
    <row r="122" spans="1:65" s="2" customFormat="1" ht="33" customHeight="1">
      <c r="A122" s="35"/>
      <c r="B122" s="36"/>
      <c r="C122" s="176" t="s">
        <v>183</v>
      </c>
      <c r="D122" s="176" t="s">
        <v>137</v>
      </c>
      <c r="E122" s="177" t="s">
        <v>216</v>
      </c>
      <c r="F122" s="178" t="s">
        <v>217</v>
      </c>
      <c r="G122" s="179" t="s">
        <v>140</v>
      </c>
      <c r="H122" s="180">
        <v>14.65</v>
      </c>
      <c r="I122" s="181"/>
      <c r="J122" s="182">
        <f>ROUND(I122*H122,2)</f>
        <v>0</v>
      </c>
      <c r="K122" s="178" t="s">
        <v>141</v>
      </c>
      <c r="L122" s="40"/>
      <c r="M122" s="183" t="s">
        <v>19</v>
      </c>
      <c r="N122" s="184" t="s">
        <v>43</v>
      </c>
      <c r="O122" s="65"/>
      <c r="P122" s="185">
        <f>O122*H122</f>
        <v>0</v>
      </c>
      <c r="Q122" s="185">
        <v>0</v>
      </c>
      <c r="R122" s="185">
        <f>Q122*H122</f>
        <v>0</v>
      </c>
      <c r="S122" s="185">
        <v>0</v>
      </c>
      <c r="T122" s="186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87" t="s">
        <v>142</v>
      </c>
      <c r="AT122" s="187" t="s">
        <v>137</v>
      </c>
      <c r="AU122" s="187" t="s">
        <v>83</v>
      </c>
      <c r="AY122" s="18" t="s">
        <v>135</v>
      </c>
      <c r="BE122" s="188">
        <f>IF(N122="základní",J122,0)</f>
        <v>0</v>
      </c>
      <c r="BF122" s="188">
        <f>IF(N122="snížená",J122,0)</f>
        <v>0</v>
      </c>
      <c r="BG122" s="188">
        <f>IF(N122="zákl. přenesená",J122,0)</f>
        <v>0</v>
      </c>
      <c r="BH122" s="188">
        <f>IF(N122="sníž. přenesená",J122,0)</f>
        <v>0</v>
      </c>
      <c r="BI122" s="188">
        <f>IF(N122="nulová",J122,0)</f>
        <v>0</v>
      </c>
      <c r="BJ122" s="18" t="s">
        <v>80</v>
      </c>
      <c r="BK122" s="188">
        <f>ROUND(I122*H122,2)</f>
        <v>0</v>
      </c>
      <c r="BL122" s="18" t="s">
        <v>142</v>
      </c>
      <c r="BM122" s="187" t="s">
        <v>750</v>
      </c>
    </row>
    <row r="123" spans="1:65" s="2" customFormat="1">
      <c r="A123" s="35"/>
      <c r="B123" s="36"/>
      <c r="C123" s="37"/>
      <c r="D123" s="189" t="s">
        <v>144</v>
      </c>
      <c r="E123" s="37"/>
      <c r="F123" s="190" t="s">
        <v>219</v>
      </c>
      <c r="G123" s="37"/>
      <c r="H123" s="37"/>
      <c r="I123" s="191"/>
      <c r="J123" s="37"/>
      <c r="K123" s="37"/>
      <c r="L123" s="40"/>
      <c r="M123" s="192"/>
      <c r="N123" s="193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144</v>
      </c>
      <c r="AU123" s="18" t="s">
        <v>83</v>
      </c>
    </row>
    <row r="124" spans="1:65" s="13" customFormat="1">
      <c r="B124" s="194"/>
      <c r="C124" s="195"/>
      <c r="D124" s="196" t="s">
        <v>146</v>
      </c>
      <c r="E124" s="197" t="s">
        <v>19</v>
      </c>
      <c r="F124" s="198" t="s">
        <v>751</v>
      </c>
      <c r="G124" s="195"/>
      <c r="H124" s="197" t="s">
        <v>19</v>
      </c>
      <c r="I124" s="199"/>
      <c r="J124" s="195"/>
      <c r="K124" s="195"/>
      <c r="L124" s="200"/>
      <c r="M124" s="201"/>
      <c r="N124" s="202"/>
      <c r="O124" s="202"/>
      <c r="P124" s="202"/>
      <c r="Q124" s="202"/>
      <c r="R124" s="202"/>
      <c r="S124" s="202"/>
      <c r="T124" s="203"/>
      <c r="AT124" s="204" t="s">
        <v>146</v>
      </c>
      <c r="AU124" s="204" t="s">
        <v>83</v>
      </c>
      <c r="AV124" s="13" t="s">
        <v>80</v>
      </c>
      <c r="AW124" s="13" t="s">
        <v>33</v>
      </c>
      <c r="AX124" s="13" t="s">
        <v>72</v>
      </c>
      <c r="AY124" s="204" t="s">
        <v>135</v>
      </c>
    </row>
    <row r="125" spans="1:65" s="14" customFormat="1">
      <c r="B125" s="205"/>
      <c r="C125" s="206"/>
      <c r="D125" s="196" t="s">
        <v>146</v>
      </c>
      <c r="E125" s="207" t="s">
        <v>19</v>
      </c>
      <c r="F125" s="208" t="s">
        <v>752</v>
      </c>
      <c r="G125" s="206"/>
      <c r="H125" s="209">
        <v>14.65</v>
      </c>
      <c r="I125" s="210"/>
      <c r="J125" s="206"/>
      <c r="K125" s="206"/>
      <c r="L125" s="211"/>
      <c r="M125" s="212"/>
      <c r="N125" s="213"/>
      <c r="O125" s="213"/>
      <c r="P125" s="213"/>
      <c r="Q125" s="213"/>
      <c r="R125" s="213"/>
      <c r="S125" s="213"/>
      <c r="T125" s="214"/>
      <c r="AT125" s="215" t="s">
        <v>146</v>
      </c>
      <c r="AU125" s="215" t="s">
        <v>83</v>
      </c>
      <c r="AV125" s="14" t="s">
        <v>83</v>
      </c>
      <c r="AW125" s="14" t="s">
        <v>33</v>
      </c>
      <c r="AX125" s="14" t="s">
        <v>72</v>
      </c>
      <c r="AY125" s="215" t="s">
        <v>135</v>
      </c>
    </row>
    <row r="126" spans="1:65" s="15" customFormat="1">
      <c r="B126" s="216"/>
      <c r="C126" s="217"/>
      <c r="D126" s="196" t="s">
        <v>146</v>
      </c>
      <c r="E126" s="218" t="s">
        <v>19</v>
      </c>
      <c r="F126" s="219" t="s">
        <v>149</v>
      </c>
      <c r="G126" s="217"/>
      <c r="H126" s="220">
        <v>14.65</v>
      </c>
      <c r="I126" s="221"/>
      <c r="J126" s="217"/>
      <c r="K126" s="217"/>
      <c r="L126" s="222"/>
      <c r="M126" s="223"/>
      <c r="N126" s="224"/>
      <c r="O126" s="224"/>
      <c r="P126" s="224"/>
      <c r="Q126" s="224"/>
      <c r="R126" s="224"/>
      <c r="S126" s="224"/>
      <c r="T126" s="225"/>
      <c r="AT126" s="226" t="s">
        <v>146</v>
      </c>
      <c r="AU126" s="226" t="s">
        <v>83</v>
      </c>
      <c r="AV126" s="15" t="s">
        <v>142</v>
      </c>
      <c r="AW126" s="15" t="s">
        <v>33</v>
      </c>
      <c r="AX126" s="15" t="s">
        <v>80</v>
      </c>
      <c r="AY126" s="226" t="s">
        <v>135</v>
      </c>
    </row>
    <row r="127" spans="1:65" s="2" customFormat="1" ht="49" customHeight="1">
      <c r="A127" s="35"/>
      <c r="B127" s="36"/>
      <c r="C127" s="176" t="s">
        <v>189</v>
      </c>
      <c r="D127" s="176" t="s">
        <v>137</v>
      </c>
      <c r="E127" s="177" t="s">
        <v>223</v>
      </c>
      <c r="F127" s="178" t="s">
        <v>224</v>
      </c>
      <c r="G127" s="179" t="s">
        <v>140</v>
      </c>
      <c r="H127" s="180">
        <v>110.85</v>
      </c>
      <c r="I127" s="181"/>
      <c r="J127" s="182">
        <f>ROUND(I127*H127,2)</f>
        <v>0</v>
      </c>
      <c r="K127" s="178" t="s">
        <v>141</v>
      </c>
      <c r="L127" s="40"/>
      <c r="M127" s="183" t="s">
        <v>19</v>
      </c>
      <c r="N127" s="184" t="s">
        <v>43</v>
      </c>
      <c r="O127" s="65"/>
      <c r="P127" s="185">
        <f>O127*H127</f>
        <v>0</v>
      </c>
      <c r="Q127" s="185">
        <v>0</v>
      </c>
      <c r="R127" s="185">
        <f>Q127*H127</f>
        <v>0</v>
      </c>
      <c r="S127" s="185">
        <v>0</v>
      </c>
      <c r="T127" s="186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87" t="s">
        <v>142</v>
      </c>
      <c r="AT127" s="187" t="s">
        <v>137</v>
      </c>
      <c r="AU127" s="187" t="s">
        <v>83</v>
      </c>
      <c r="AY127" s="18" t="s">
        <v>135</v>
      </c>
      <c r="BE127" s="188">
        <f>IF(N127="základní",J127,0)</f>
        <v>0</v>
      </c>
      <c r="BF127" s="188">
        <f>IF(N127="snížená",J127,0)</f>
        <v>0</v>
      </c>
      <c r="BG127" s="188">
        <f>IF(N127="zákl. přenesená",J127,0)</f>
        <v>0</v>
      </c>
      <c r="BH127" s="188">
        <f>IF(N127="sníž. přenesená",J127,0)</f>
        <v>0</v>
      </c>
      <c r="BI127" s="188">
        <f>IF(N127="nulová",J127,0)</f>
        <v>0</v>
      </c>
      <c r="BJ127" s="18" t="s">
        <v>80</v>
      </c>
      <c r="BK127" s="188">
        <f>ROUND(I127*H127,2)</f>
        <v>0</v>
      </c>
      <c r="BL127" s="18" t="s">
        <v>142</v>
      </c>
      <c r="BM127" s="187" t="s">
        <v>753</v>
      </c>
    </row>
    <row r="128" spans="1:65" s="2" customFormat="1">
      <c r="A128" s="35"/>
      <c r="B128" s="36"/>
      <c r="C128" s="37"/>
      <c r="D128" s="189" t="s">
        <v>144</v>
      </c>
      <c r="E128" s="37"/>
      <c r="F128" s="190" t="s">
        <v>226</v>
      </c>
      <c r="G128" s="37"/>
      <c r="H128" s="37"/>
      <c r="I128" s="191"/>
      <c r="J128" s="37"/>
      <c r="K128" s="37"/>
      <c r="L128" s="40"/>
      <c r="M128" s="192"/>
      <c r="N128" s="193"/>
      <c r="O128" s="65"/>
      <c r="P128" s="65"/>
      <c r="Q128" s="65"/>
      <c r="R128" s="65"/>
      <c r="S128" s="65"/>
      <c r="T128" s="66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144</v>
      </c>
      <c r="AU128" s="18" t="s">
        <v>83</v>
      </c>
    </row>
    <row r="129" spans="1:65" s="13" customFormat="1">
      <c r="B129" s="194"/>
      <c r="C129" s="195"/>
      <c r="D129" s="196" t="s">
        <v>146</v>
      </c>
      <c r="E129" s="197" t="s">
        <v>19</v>
      </c>
      <c r="F129" s="198" t="s">
        <v>754</v>
      </c>
      <c r="G129" s="195"/>
      <c r="H129" s="197" t="s">
        <v>19</v>
      </c>
      <c r="I129" s="199"/>
      <c r="J129" s="195"/>
      <c r="K129" s="195"/>
      <c r="L129" s="200"/>
      <c r="M129" s="201"/>
      <c r="N129" s="202"/>
      <c r="O129" s="202"/>
      <c r="P129" s="202"/>
      <c r="Q129" s="202"/>
      <c r="R129" s="202"/>
      <c r="S129" s="202"/>
      <c r="T129" s="203"/>
      <c r="AT129" s="204" t="s">
        <v>146</v>
      </c>
      <c r="AU129" s="204" t="s">
        <v>83</v>
      </c>
      <c r="AV129" s="13" t="s">
        <v>80</v>
      </c>
      <c r="AW129" s="13" t="s">
        <v>33</v>
      </c>
      <c r="AX129" s="13" t="s">
        <v>72</v>
      </c>
      <c r="AY129" s="204" t="s">
        <v>135</v>
      </c>
    </row>
    <row r="130" spans="1:65" s="14" customFormat="1">
      <c r="B130" s="205"/>
      <c r="C130" s="206"/>
      <c r="D130" s="196" t="s">
        <v>146</v>
      </c>
      <c r="E130" s="207" t="s">
        <v>19</v>
      </c>
      <c r="F130" s="208" t="s">
        <v>755</v>
      </c>
      <c r="G130" s="206"/>
      <c r="H130" s="209">
        <v>110.85</v>
      </c>
      <c r="I130" s="210"/>
      <c r="J130" s="206"/>
      <c r="K130" s="206"/>
      <c r="L130" s="211"/>
      <c r="M130" s="212"/>
      <c r="N130" s="213"/>
      <c r="O130" s="213"/>
      <c r="P130" s="213"/>
      <c r="Q130" s="213"/>
      <c r="R130" s="213"/>
      <c r="S130" s="213"/>
      <c r="T130" s="214"/>
      <c r="AT130" s="215" t="s">
        <v>146</v>
      </c>
      <c r="AU130" s="215" t="s">
        <v>83</v>
      </c>
      <c r="AV130" s="14" t="s">
        <v>83</v>
      </c>
      <c r="AW130" s="14" t="s">
        <v>33</v>
      </c>
      <c r="AX130" s="14" t="s">
        <v>72</v>
      </c>
      <c r="AY130" s="215" t="s">
        <v>135</v>
      </c>
    </row>
    <row r="131" spans="1:65" s="15" customFormat="1">
      <c r="B131" s="216"/>
      <c r="C131" s="217"/>
      <c r="D131" s="196" t="s">
        <v>146</v>
      </c>
      <c r="E131" s="218" t="s">
        <v>19</v>
      </c>
      <c r="F131" s="219" t="s">
        <v>149</v>
      </c>
      <c r="G131" s="217"/>
      <c r="H131" s="220">
        <v>110.85</v>
      </c>
      <c r="I131" s="221"/>
      <c r="J131" s="217"/>
      <c r="K131" s="217"/>
      <c r="L131" s="222"/>
      <c r="M131" s="223"/>
      <c r="N131" s="224"/>
      <c r="O131" s="224"/>
      <c r="P131" s="224"/>
      <c r="Q131" s="224"/>
      <c r="R131" s="224"/>
      <c r="S131" s="224"/>
      <c r="T131" s="225"/>
      <c r="AT131" s="226" t="s">
        <v>146</v>
      </c>
      <c r="AU131" s="226" t="s">
        <v>83</v>
      </c>
      <c r="AV131" s="15" t="s">
        <v>142</v>
      </c>
      <c r="AW131" s="15" t="s">
        <v>33</v>
      </c>
      <c r="AX131" s="15" t="s">
        <v>80</v>
      </c>
      <c r="AY131" s="226" t="s">
        <v>135</v>
      </c>
    </row>
    <row r="132" spans="1:65" s="2" customFormat="1" ht="37.75" customHeight="1">
      <c r="A132" s="35"/>
      <c r="B132" s="36"/>
      <c r="C132" s="176" t="s">
        <v>196</v>
      </c>
      <c r="D132" s="176" t="s">
        <v>137</v>
      </c>
      <c r="E132" s="177" t="s">
        <v>300</v>
      </c>
      <c r="F132" s="178" t="s">
        <v>301</v>
      </c>
      <c r="G132" s="179" t="s">
        <v>140</v>
      </c>
      <c r="H132" s="180">
        <v>104.67</v>
      </c>
      <c r="I132" s="181"/>
      <c r="J132" s="182">
        <f>ROUND(I132*H132,2)</f>
        <v>0</v>
      </c>
      <c r="K132" s="178" t="s">
        <v>141</v>
      </c>
      <c r="L132" s="40"/>
      <c r="M132" s="183" t="s">
        <v>19</v>
      </c>
      <c r="N132" s="184" t="s">
        <v>43</v>
      </c>
      <c r="O132" s="65"/>
      <c r="P132" s="185">
        <f>O132*H132</f>
        <v>0</v>
      </c>
      <c r="Q132" s="185">
        <v>0</v>
      </c>
      <c r="R132" s="185">
        <f>Q132*H132</f>
        <v>0</v>
      </c>
      <c r="S132" s="185">
        <v>0</v>
      </c>
      <c r="T132" s="186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7" t="s">
        <v>142</v>
      </c>
      <c r="AT132" s="187" t="s">
        <v>137</v>
      </c>
      <c r="AU132" s="187" t="s">
        <v>83</v>
      </c>
      <c r="AY132" s="18" t="s">
        <v>135</v>
      </c>
      <c r="BE132" s="188">
        <f>IF(N132="základní",J132,0)</f>
        <v>0</v>
      </c>
      <c r="BF132" s="188">
        <f>IF(N132="snížená",J132,0)</f>
        <v>0</v>
      </c>
      <c r="BG132" s="188">
        <f>IF(N132="zákl. přenesená",J132,0)</f>
        <v>0</v>
      </c>
      <c r="BH132" s="188">
        <f>IF(N132="sníž. přenesená",J132,0)</f>
        <v>0</v>
      </c>
      <c r="BI132" s="188">
        <f>IF(N132="nulová",J132,0)</f>
        <v>0</v>
      </c>
      <c r="BJ132" s="18" t="s">
        <v>80</v>
      </c>
      <c r="BK132" s="188">
        <f>ROUND(I132*H132,2)</f>
        <v>0</v>
      </c>
      <c r="BL132" s="18" t="s">
        <v>142</v>
      </c>
      <c r="BM132" s="187" t="s">
        <v>756</v>
      </c>
    </row>
    <row r="133" spans="1:65" s="2" customFormat="1">
      <c r="A133" s="35"/>
      <c r="B133" s="36"/>
      <c r="C133" s="37"/>
      <c r="D133" s="189" t="s">
        <v>144</v>
      </c>
      <c r="E133" s="37"/>
      <c r="F133" s="190" t="s">
        <v>303</v>
      </c>
      <c r="G133" s="37"/>
      <c r="H133" s="37"/>
      <c r="I133" s="191"/>
      <c r="J133" s="37"/>
      <c r="K133" s="37"/>
      <c r="L133" s="40"/>
      <c r="M133" s="192"/>
      <c r="N133" s="193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144</v>
      </c>
      <c r="AU133" s="18" t="s">
        <v>83</v>
      </c>
    </row>
    <row r="134" spans="1:65" s="13" customFormat="1" ht="20">
      <c r="B134" s="194"/>
      <c r="C134" s="195"/>
      <c r="D134" s="196" t="s">
        <v>146</v>
      </c>
      <c r="E134" s="197" t="s">
        <v>19</v>
      </c>
      <c r="F134" s="198" t="s">
        <v>757</v>
      </c>
      <c r="G134" s="195"/>
      <c r="H134" s="197" t="s">
        <v>19</v>
      </c>
      <c r="I134" s="199"/>
      <c r="J134" s="195"/>
      <c r="K134" s="195"/>
      <c r="L134" s="200"/>
      <c r="M134" s="201"/>
      <c r="N134" s="202"/>
      <c r="O134" s="202"/>
      <c r="P134" s="202"/>
      <c r="Q134" s="202"/>
      <c r="R134" s="202"/>
      <c r="S134" s="202"/>
      <c r="T134" s="203"/>
      <c r="AT134" s="204" t="s">
        <v>146</v>
      </c>
      <c r="AU134" s="204" t="s">
        <v>83</v>
      </c>
      <c r="AV134" s="13" t="s">
        <v>80</v>
      </c>
      <c r="AW134" s="13" t="s">
        <v>33</v>
      </c>
      <c r="AX134" s="13" t="s">
        <v>72</v>
      </c>
      <c r="AY134" s="204" t="s">
        <v>135</v>
      </c>
    </row>
    <row r="135" spans="1:65" s="14" customFormat="1">
      <c r="B135" s="205"/>
      <c r="C135" s="206"/>
      <c r="D135" s="196" t="s">
        <v>146</v>
      </c>
      <c r="E135" s="207" t="s">
        <v>19</v>
      </c>
      <c r="F135" s="208" t="s">
        <v>758</v>
      </c>
      <c r="G135" s="206"/>
      <c r="H135" s="209">
        <v>104.67</v>
      </c>
      <c r="I135" s="210"/>
      <c r="J135" s="206"/>
      <c r="K135" s="206"/>
      <c r="L135" s="211"/>
      <c r="M135" s="212"/>
      <c r="N135" s="213"/>
      <c r="O135" s="213"/>
      <c r="P135" s="213"/>
      <c r="Q135" s="213"/>
      <c r="R135" s="213"/>
      <c r="S135" s="213"/>
      <c r="T135" s="214"/>
      <c r="AT135" s="215" t="s">
        <v>146</v>
      </c>
      <c r="AU135" s="215" t="s">
        <v>83</v>
      </c>
      <c r="AV135" s="14" t="s">
        <v>83</v>
      </c>
      <c r="AW135" s="14" t="s">
        <v>33</v>
      </c>
      <c r="AX135" s="14" t="s">
        <v>72</v>
      </c>
      <c r="AY135" s="215" t="s">
        <v>135</v>
      </c>
    </row>
    <row r="136" spans="1:65" s="15" customFormat="1">
      <c r="B136" s="216"/>
      <c r="C136" s="217"/>
      <c r="D136" s="196" t="s">
        <v>146</v>
      </c>
      <c r="E136" s="218" t="s">
        <v>19</v>
      </c>
      <c r="F136" s="219" t="s">
        <v>149</v>
      </c>
      <c r="G136" s="217"/>
      <c r="H136" s="220">
        <v>104.67</v>
      </c>
      <c r="I136" s="221"/>
      <c r="J136" s="217"/>
      <c r="K136" s="217"/>
      <c r="L136" s="222"/>
      <c r="M136" s="223"/>
      <c r="N136" s="224"/>
      <c r="O136" s="224"/>
      <c r="P136" s="224"/>
      <c r="Q136" s="224"/>
      <c r="R136" s="224"/>
      <c r="S136" s="224"/>
      <c r="T136" s="225"/>
      <c r="AT136" s="226" t="s">
        <v>146</v>
      </c>
      <c r="AU136" s="226" t="s">
        <v>83</v>
      </c>
      <c r="AV136" s="15" t="s">
        <v>142</v>
      </c>
      <c r="AW136" s="15" t="s">
        <v>33</v>
      </c>
      <c r="AX136" s="15" t="s">
        <v>80</v>
      </c>
      <c r="AY136" s="226" t="s">
        <v>135</v>
      </c>
    </row>
    <row r="137" spans="1:65" s="2" customFormat="1" ht="37.75" customHeight="1">
      <c r="A137" s="35"/>
      <c r="B137" s="36"/>
      <c r="C137" s="176" t="s">
        <v>203</v>
      </c>
      <c r="D137" s="176" t="s">
        <v>137</v>
      </c>
      <c r="E137" s="177" t="s">
        <v>306</v>
      </c>
      <c r="F137" s="178" t="s">
        <v>307</v>
      </c>
      <c r="G137" s="179" t="s">
        <v>140</v>
      </c>
      <c r="H137" s="180">
        <v>104.67</v>
      </c>
      <c r="I137" s="181"/>
      <c r="J137" s="182">
        <f>ROUND(I137*H137,2)</f>
        <v>0</v>
      </c>
      <c r="K137" s="178" t="s">
        <v>141</v>
      </c>
      <c r="L137" s="40"/>
      <c r="M137" s="183" t="s">
        <v>19</v>
      </c>
      <c r="N137" s="184" t="s">
        <v>43</v>
      </c>
      <c r="O137" s="65"/>
      <c r="P137" s="185">
        <f>O137*H137</f>
        <v>0</v>
      </c>
      <c r="Q137" s="185">
        <v>8.0000000000000007E-5</v>
      </c>
      <c r="R137" s="185">
        <f>Q137*H137</f>
        <v>8.3736000000000001E-3</v>
      </c>
      <c r="S137" s="185">
        <v>0</v>
      </c>
      <c r="T137" s="186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7" t="s">
        <v>142</v>
      </c>
      <c r="AT137" s="187" t="s">
        <v>137</v>
      </c>
      <c r="AU137" s="187" t="s">
        <v>83</v>
      </c>
      <c r="AY137" s="18" t="s">
        <v>135</v>
      </c>
      <c r="BE137" s="188">
        <f>IF(N137="základní",J137,0)</f>
        <v>0</v>
      </c>
      <c r="BF137" s="188">
        <f>IF(N137="snížená",J137,0)</f>
        <v>0</v>
      </c>
      <c r="BG137" s="188">
        <f>IF(N137="zákl. přenesená",J137,0)</f>
        <v>0</v>
      </c>
      <c r="BH137" s="188">
        <f>IF(N137="sníž. přenesená",J137,0)</f>
        <v>0</v>
      </c>
      <c r="BI137" s="188">
        <f>IF(N137="nulová",J137,0)</f>
        <v>0</v>
      </c>
      <c r="BJ137" s="18" t="s">
        <v>80</v>
      </c>
      <c r="BK137" s="188">
        <f>ROUND(I137*H137,2)</f>
        <v>0</v>
      </c>
      <c r="BL137" s="18" t="s">
        <v>142</v>
      </c>
      <c r="BM137" s="187" t="s">
        <v>759</v>
      </c>
    </row>
    <row r="138" spans="1:65" s="2" customFormat="1">
      <c r="A138" s="35"/>
      <c r="B138" s="36"/>
      <c r="C138" s="37"/>
      <c r="D138" s="189" t="s">
        <v>144</v>
      </c>
      <c r="E138" s="37"/>
      <c r="F138" s="190" t="s">
        <v>309</v>
      </c>
      <c r="G138" s="37"/>
      <c r="H138" s="37"/>
      <c r="I138" s="191"/>
      <c r="J138" s="37"/>
      <c r="K138" s="37"/>
      <c r="L138" s="40"/>
      <c r="M138" s="192"/>
      <c r="N138" s="193"/>
      <c r="O138" s="65"/>
      <c r="P138" s="65"/>
      <c r="Q138" s="65"/>
      <c r="R138" s="65"/>
      <c r="S138" s="65"/>
      <c r="T138" s="66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144</v>
      </c>
      <c r="AU138" s="18" t="s">
        <v>83</v>
      </c>
    </row>
    <row r="139" spans="1:65" s="13" customFormat="1">
      <c r="B139" s="194"/>
      <c r="C139" s="195"/>
      <c r="D139" s="196" t="s">
        <v>146</v>
      </c>
      <c r="E139" s="197" t="s">
        <v>19</v>
      </c>
      <c r="F139" s="198" t="s">
        <v>760</v>
      </c>
      <c r="G139" s="195"/>
      <c r="H139" s="197" t="s">
        <v>19</v>
      </c>
      <c r="I139" s="199"/>
      <c r="J139" s="195"/>
      <c r="K139" s="195"/>
      <c r="L139" s="200"/>
      <c r="M139" s="201"/>
      <c r="N139" s="202"/>
      <c r="O139" s="202"/>
      <c r="P139" s="202"/>
      <c r="Q139" s="202"/>
      <c r="R139" s="202"/>
      <c r="S139" s="202"/>
      <c r="T139" s="203"/>
      <c r="AT139" s="204" t="s">
        <v>146</v>
      </c>
      <c r="AU139" s="204" t="s">
        <v>83</v>
      </c>
      <c r="AV139" s="13" t="s">
        <v>80</v>
      </c>
      <c r="AW139" s="13" t="s">
        <v>33</v>
      </c>
      <c r="AX139" s="13" t="s">
        <v>72</v>
      </c>
      <c r="AY139" s="204" t="s">
        <v>135</v>
      </c>
    </row>
    <row r="140" spans="1:65" s="14" customFormat="1">
      <c r="B140" s="205"/>
      <c r="C140" s="206"/>
      <c r="D140" s="196" t="s">
        <v>146</v>
      </c>
      <c r="E140" s="207" t="s">
        <v>19</v>
      </c>
      <c r="F140" s="208" t="s">
        <v>758</v>
      </c>
      <c r="G140" s="206"/>
      <c r="H140" s="209">
        <v>104.67</v>
      </c>
      <c r="I140" s="210"/>
      <c r="J140" s="206"/>
      <c r="K140" s="206"/>
      <c r="L140" s="211"/>
      <c r="M140" s="212"/>
      <c r="N140" s="213"/>
      <c r="O140" s="213"/>
      <c r="P140" s="213"/>
      <c r="Q140" s="213"/>
      <c r="R140" s="213"/>
      <c r="S140" s="213"/>
      <c r="T140" s="214"/>
      <c r="AT140" s="215" t="s">
        <v>146</v>
      </c>
      <c r="AU140" s="215" t="s">
        <v>83</v>
      </c>
      <c r="AV140" s="14" t="s">
        <v>83</v>
      </c>
      <c r="AW140" s="14" t="s">
        <v>33</v>
      </c>
      <c r="AX140" s="14" t="s">
        <v>72</v>
      </c>
      <c r="AY140" s="215" t="s">
        <v>135</v>
      </c>
    </row>
    <row r="141" spans="1:65" s="15" customFormat="1">
      <c r="B141" s="216"/>
      <c r="C141" s="217"/>
      <c r="D141" s="196" t="s">
        <v>146</v>
      </c>
      <c r="E141" s="218" t="s">
        <v>19</v>
      </c>
      <c r="F141" s="219" t="s">
        <v>149</v>
      </c>
      <c r="G141" s="217"/>
      <c r="H141" s="220">
        <v>104.67</v>
      </c>
      <c r="I141" s="221"/>
      <c r="J141" s="217"/>
      <c r="K141" s="217"/>
      <c r="L141" s="222"/>
      <c r="M141" s="223"/>
      <c r="N141" s="224"/>
      <c r="O141" s="224"/>
      <c r="P141" s="224"/>
      <c r="Q141" s="224"/>
      <c r="R141" s="224"/>
      <c r="S141" s="224"/>
      <c r="T141" s="225"/>
      <c r="AT141" s="226" t="s">
        <v>146</v>
      </c>
      <c r="AU141" s="226" t="s">
        <v>83</v>
      </c>
      <c r="AV141" s="15" t="s">
        <v>142</v>
      </c>
      <c r="AW141" s="15" t="s">
        <v>33</v>
      </c>
      <c r="AX141" s="15" t="s">
        <v>80</v>
      </c>
      <c r="AY141" s="226" t="s">
        <v>135</v>
      </c>
    </row>
    <row r="142" spans="1:65" s="2" customFormat="1" ht="16.5" customHeight="1">
      <c r="A142" s="35"/>
      <c r="B142" s="36"/>
      <c r="C142" s="227" t="s">
        <v>209</v>
      </c>
      <c r="D142" s="227" t="s">
        <v>210</v>
      </c>
      <c r="E142" s="228" t="s">
        <v>311</v>
      </c>
      <c r="F142" s="229" t="s">
        <v>312</v>
      </c>
      <c r="G142" s="230" t="s">
        <v>213</v>
      </c>
      <c r="H142" s="231">
        <v>104.67</v>
      </c>
      <c r="I142" s="232"/>
      <c r="J142" s="233">
        <f>ROUND(I142*H142,2)</f>
        <v>0</v>
      </c>
      <c r="K142" s="229" t="s">
        <v>141</v>
      </c>
      <c r="L142" s="234"/>
      <c r="M142" s="235" t="s">
        <v>19</v>
      </c>
      <c r="N142" s="236" t="s">
        <v>43</v>
      </c>
      <c r="O142" s="65"/>
      <c r="P142" s="185">
        <f>O142*H142</f>
        <v>0</v>
      </c>
      <c r="Q142" s="185">
        <v>1E-3</v>
      </c>
      <c r="R142" s="185">
        <f>Q142*H142</f>
        <v>0.10467</v>
      </c>
      <c r="S142" s="185">
        <v>0</v>
      </c>
      <c r="T142" s="186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7" t="s">
        <v>189</v>
      </c>
      <c r="AT142" s="187" t="s">
        <v>210</v>
      </c>
      <c r="AU142" s="187" t="s">
        <v>83</v>
      </c>
      <c r="AY142" s="18" t="s">
        <v>135</v>
      </c>
      <c r="BE142" s="188">
        <f>IF(N142="základní",J142,0)</f>
        <v>0</v>
      </c>
      <c r="BF142" s="188">
        <f>IF(N142="snížená",J142,0)</f>
        <v>0</v>
      </c>
      <c r="BG142" s="188">
        <f>IF(N142="zákl. přenesená",J142,0)</f>
        <v>0</v>
      </c>
      <c r="BH142" s="188">
        <f>IF(N142="sníž. přenesená",J142,0)</f>
        <v>0</v>
      </c>
      <c r="BI142" s="188">
        <f>IF(N142="nulová",J142,0)</f>
        <v>0</v>
      </c>
      <c r="BJ142" s="18" t="s">
        <v>80</v>
      </c>
      <c r="BK142" s="188">
        <f>ROUND(I142*H142,2)</f>
        <v>0</v>
      </c>
      <c r="BL142" s="18" t="s">
        <v>142</v>
      </c>
      <c r="BM142" s="187" t="s">
        <v>761</v>
      </c>
    </row>
    <row r="143" spans="1:65" s="13" customFormat="1">
      <c r="B143" s="194"/>
      <c r="C143" s="195"/>
      <c r="D143" s="196" t="s">
        <v>146</v>
      </c>
      <c r="E143" s="197" t="s">
        <v>19</v>
      </c>
      <c r="F143" s="198" t="s">
        <v>760</v>
      </c>
      <c r="G143" s="195"/>
      <c r="H143" s="197" t="s">
        <v>19</v>
      </c>
      <c r="I143" s="199"/>
      <c r="J143" s="195"/>
      <c r="K143" s="195"/>
      <c r="L143" s="200"/>
      <c r="M143" s="201"/>
      <c r="N143" s="202"/>
      <c r="O143" s="202"/>
      <c r="P143" s="202"/>
      <c r="Q143" s="202"/>
      <c r="R143" s="202"/>
      <c r="S143" s="202"/>
      <c r="T143" s="203"/>
      <c r="AT143" s="204" t="s">
        <v>146</v>
      </c>
      <c r="AU143" s="204" t="s">
        <v>83</v>
      </c>
      <c r="AV143" s="13" t="s">
        <v>80</v>
      </c>
      <c r="AW143" s="13" t="s">
        <v>33</v>
      </c>
      <c r="AX143" s="13" t="s">
        <v>72</v>
      </c>
      <c r="AY143" s="204" t="s">
        <v>135</v>
      </c>
    </row>
    <row r="144" spans="1:65" s="14" customFormat="1">
      <c r="B144" s="205"/>
      <c r="C144" s="206"/>
      <c r="D144" s="196" t="s">
        <v>146</v>
      </c>
      <c r="E144" s="207" t="s">
        <v>19</v>
      </c>
      <c r="F144" s="208" t="s">
        <v>758</v>
      </c>
      <c r="G144" s="206"/>
      <c r="H144" s="209">
        <v>104.67</v>
      </c>
      <c r="I144" s="210"/>
      <c r="J144" s="206"/>
      <c r="K144" s="206"/>
      <c r="L144" s="211"/>
      <c r="M144" s="212"/>
      <c r="N144" s="213"/>
      <c r="O144" s="213"/>
      <c r="P144" s="213"/>
      <c r="Q144" s="213"/>
      <c r="R144" s="213"/>
      <c r="S144" s="213"/>
      <c r="T144" s="214"/>
      <c r="AT144" s="215" t="s">
        <v>146</v>
      </c>
      <c r="AU144" s="215" t="s">
        <v>83</v>
      </c>
      <c r="AV144" s="14" t="s">
        <v>83</v>
      </c>
      <c r="AW144" s="14" t="s">
        <v>33</v>
      </c>
      <c r="AX144" s="14" t="s">
        <v>72</v>
      </c>
      <c r="AY144" s="215" t="s">
        <v>135</v>
      </c>
    </row>
    <row r="145" spans="1:65" s="15" customFormat="1">
      <c r="B145" s="216"/>
      <c r="C145" s="217"/>
      <c r="D145" s="196" t="s">
        <v>146</v>
      </c>
      <c r="E145" s="218" t="s">
        <v>19</v>
      </c>
      <c r="F145" s="219" t="s">
        <v>149</v>
      </c>
      <c r="G145" s="217"/>
      <c r="H145" s="220">
        <v>104.67</v>
      </c>
      <c r="I145" s="221"/>
      <c r="J145" s="217"/>
      <c r="K145" s="217"/>
      <c r="L145" s="222"/>
      <c r="M145" s="223"/>
      <c r="N145" s="224"/>
      <c r="O145" s="224"/>
      <c r="P145" s="224"/>
      <c r="Q145" s="224"/>
      <c r="R145" s="224"/>
      <c r="S145" s="224"/>
      <c r="T145" s="225"/>
      <c r="AT145" s="226" t="s">
        <v>146</v>
      </c>
      <c r="AU145" s="226" t="s">
        <v>83</v>
      </c>
      <c r="AV145" s="15" t="s">
        <v>142</v>
      </c>
      <c r="AW145" s="15" t="s">
        <v>33</v>
      </c>
      <c r="AX145" s="15" t="s">
        <v>80</v>
      </c>
      <c r="AY145" s="226" t="s">
        <v>135</v>
      </c>
    </row>
    <row r="146" spans="1:65" s="12" customFormat="1" ht="22.75" customHeight="1">
      <c r="B146" s="160"/>
      <c r="C146" s="161"/>
      <c r="D146" s="162" t="s">
        <v>71</v>
      </c>
      <c r="E146" s="174" t="s">
        <v>157</v>
      </c>
      <c r="F146" s="174" t="s">
        <v>416</v>
      </c>
      <c r="G146" s="161"/>
      <c r="H146" s="161"/>
      <c r="I146" s="164"/>
      <c r="J146" s="175">
        <f>BK146</f>
        <v>0</v>
      </c>
      <c r="K146" s="161"/>
      <c r="L146" s="166"/>
      <c r="M146" s="167"/>
      <c r="N146" s="168"/>
      <c r="O146" s="168"/>
      <c r="P146" s="169">
        <f>SUM(P147:P168)</f>
        <v>0</v>
      </c>
      <c r="Q146" s="168"/>
      <c r="R146" s="169">
        <f>SUM(R147:R168)</f>
        <v>2.5297434000000001</v>
      </c>
      <c r="S146" s="168"/>
      <c r="T146" s="170">
        <f>SUM(T147:T168)</f>
        <v>0</v>
      </c>
      <c r="AR146" s="171" t="s">
        <v>80</v>
      </c>
      <c r="AT146" s="172" t="s">
        <v>71</v>
      </c>
      <c r="AU146" s="172" t="s">
        <v>80</v>
      </c>
      <c r="AY146" s="171" t="s">
        <v>135</v>
      </c>
      <c r="BK146" s="173">
        <f>SUM(BK147:BK168)</f>
        <v>0</v>
      </c>
    </row>
    <row r="147" spans="1:65" s="2" customFormat="1" ht="66.75" customHeight="1">
      <c r="A147" s="35"/>
      <c r="B147" s="36"/>
      <c r="C147" s="176" t="s">
        <v>215</v>
      </c>
      <c r="D147" s="176" t="s">
        <v>137</v>
      </c>
      <c r="E147" s="177" t="s">
        <v>417</v>
      </c>
      <c r="F147" s="178" t="s">
        <v>418</v>
      </c>
      <c r="G147" s="179" t="s">
        <v>152</v>
      </c>
      <c r="H147" s="180">
        <v>0.74399999999999999</v>
      </c>
      <c r="I147" s="181"/>
      <c r="J147" s="182">
        <f>ROUND(I147*H147,2)</f>
        <v>0</v>
      </c>
      <c r="K147" s="178" t="s">
        <v>141</v>
      </c>
      <c r="L147" s="40"/>
      <c r="M147" s="183" t="s">
        <v>19</v>
      </c>
      <c r="N147" s="184" t="s">
        <v>43</v>
      </c>
      <c r="O147" s="65"/>
      <c r="P147" s="185">
        <f>O147*H147</f>
        <v>0</v>
      </c>
      <c r="Q147" s="185">
        <v>2.7919499999999999</v>
      </c>
      <c r="R147" s="185">
        <f>Q147*H147</f>
        <v>2.0772108</v>
      </c>
      <c r="S147" s="185">
        <v>0</v>
      </c>
      <c r="T147" s="186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7" t="s">
        <v>142</v>
      </c>
      <c r="AT147" s="187" t="s">
        <v>137</v>
      </c>
      <c r="AU147" s="187" t="s">
        <v>83</v>
      </c>
      <c r="AY147" s="18" t="s">
        <v>135</v>
      </c>
      <c r="BE147" s="188">
        <f>IF(N147="základní",J147,0)</f>
        <v>0</v>
      </c>
      <c r="BF147" s="188">
        <f>IF(N147="snížená",J147,0)</f>
        <v>0</v>
      </c>
      <c r="BG147" s="188">
        <f>IF(N147="zákl. přenesená",J147,0)</f>
        <v>0</v>
      </c>
      <c r="BH147" s="188">
        <f>IF(N147="sníž. přenesená",J147,0)</f>
        <v>0</v>
      </c>
      <c r="BI147" s="188">
        <f>IF(N147="nulová",J147,0)</f>
        <v>0</v>
      </c>
      <c r="BJ147" s="18" t="s">
        <v>80</v>
      </c>
      <c r="BK147" s="188">
        <f>ROUND(I147*H147,2)</f>
        <v>0</v>
      </c>
      <c r="BL147" s="18" t="s">
        <v>142</v>
      </c>
      <c r="BM147" s="187" t="s">
        <v>762</v>
      </c>
    </row>
    <row r="148" spans="1:65" s="2" customFormat="1">
      <c r="A148" s="35"/>
      <c r="B148" s="36"/>
      <c r="C148" s="37"/>
      <c r="D148" s="189" t="s">
        <v>144</v>
      </c>
      <c r="E148" s="37"/>
      <c r="F148" s="190" t="s">
        <v>420</v>
      </c>
      <c r="G148" s="37"/>
      <c r="H148" s="37"/>
      <c r="I148" s="191"/>
      <c r="J148" s="37"/>
      <c r="K148" s="37"/>
      <c r="L148" s="40"/>
      <c r="M148" s="192"/>
      <c r="N148" s="193"/>
      <c r="O148" s="65"/>
      <c r="P148" s="65"/>
      <c r="Q148" s="65"/>
      <c r="R148" s="65"/>
      <c r="S148" s="65"/>
      <c r="T148" s="66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144</v>
      </c>
      <c r="AU148" s="18" t="s">
        <v>83</v>
      </c>
    </row>
    <row r="149" spans="1:65" s="13" customFormat="1" ht="20">
      <c r="B149" s="194"/>
      <c r="C149" s="195"/>
      <c r="D149" s="196" t="s">
        <v>146</v>
      </c>
      <c r="E149" s="197" t="s">
        <v>19</v>
      </c>
      <c r="F149" s="198" t="s">
        <v>763</v>
      </c>
      <c r="G149" s="195"/>
      <c r="H149" s="197" t="s">
        <v>19</v>
      </c>
      <c r="I149" s="199"/>
      <c r="J149" s="195"/>
      <c r="K149" s="195"/>
      <c r="L149" s="200"/>
      <c r="M149" s="201"/>
      <c r="N149" s="202"/>
      <c r="O149" s="202"/>
      <c r="P149" s="202"/>
      <c r="Q149" s="202"/>
      <c r="R149" s="202"/>
      <c r="S149" s="202"/>
      <c r="T149" s="203"/>
      <c r="AT149" s="204" t="s">
        <v>146</v>
      </c>
      <c r="AU149" s="204" t="s">
        <v>83</v>
      </c>
      <c r="AV149" s="13" t="s">
        <v>80</v>
      </c>
      <c r="AW149" s="13" t="s">
        <v>33</v>
      </c>
      <c r="AX149" s="13" t="s">
        <v>72</v>
      </c>
      <c r="AY149" s="204" t="s">
        <v>135</v>
      </c>
    </row>
    <row r="150" spans="1:65" s="14" customFormat="1">
      <c r="B150" s="205"/>
      <c r="C150" s="206"/>
      <c r="D150" s="196" t="s">
        <v>146</v>
      </c>
      <c r="E150" s="207" t="s">
        <v>19</v>
      </c>
      <c r="F150" s="208" t="s">
        <v>764</v>
      </c>
      <c r="G150" s="206"/>
      <c r="H150" s="209">
        <v>0.74399999999999999</v>
      </c>
      <c r="I150" s="210"/>
      <c r="J150" s="206"/>
      <c r="K150" s="206"/>
      <c r="L150" s="211"/>
      <c r="M150" s="212"/>
      <c r="N150" s="213"/>
      <c r="O150" s="213"/>
      <c r="P150" s="213"/>
      <c r="Q150" s="213"/>
      <c r="R150" s="213"/>
      <c r="S150" s="213"/>
      <c r="T150" s="214"/>
      <c r="AT150" s="215" t="s">
        <v>146</v>
      </c>
      <c r="AU150" s="215" t="s">
        <v>83</v>
      </c>
      <c r="AV150" s="14" t="s">
        <v>83</v>
      </c>
      <c r="AW150" s="14" t="s">
        <v>33</v>
      </c>
      <c r="AX150" s="14" t="s">
        <v>72</v>
      </c>
      <c r="AY150" s="215" t="s">
        <v>135</v>
      </c>
    </row>
    <row r="151" spans="1:65" s="15" customFormat="1">
      <c r="B151" s="216"/>
      <c r="C151" s="217"/>
      <c r="D151" s="196" t="s">
        <v>146</v>
      </c>
      <c r="E151" s="218" t="s">
        <v>19</v>
      </c>
      <c r="F151" s="219" t="s">
        <v>149</v>
      </c>
      <c r="G151" s="217"/>
      <c r="H151" s="220">
        <v>0.74399999999999999</v>
      </c>
      <c r="I151" s="221"/>
      <c r="J151" s="217"/>
      <c r="K151" s="217"/>
      <c r="L151" s="222"/>
      <c r="M151" s="223"/>
      <c r="N151" s="224"/>
      <c r="O151" s="224"/>
      <c r="P151" s="224"/>
      <c r="Q151" s="224"/>
      <c r="R151" s="224"/>
      <c r="S151" s="224"/>
      <c r="T151" s="225"/>
      <c r="AT151" s="226" t="s">
        <v>146</v>
      </c>
      <c r="AU151" s="226" t="s">
        <v>83</v>
      </c>
      <c r="AV151" s="15" t="s">
        <v>142</v>
      </c>
      <c r="AW151" s="15" t="s">
        <v>33</v>
      </c>
      <c r="AX151" s="15" t="s">
        <v>80</v>
      </c>
      <c r="AY151" s="226" t="s">
        <v>135</v>
      </c>
    </row>
    <row r="152" spans="1:65" s="2" customFormat="1" ht="76.400000000000006" customHeight="1">
      <c r="A152" s="35"/>
      <c r="B152" s="36"/>
      <c r="C152" s="176" t="s">
        <v>222</v>
      </c>
      <c r="D152" s="176" t="s">
        <v>137</v>
      </c>
      <c r="E152" s="177" t="s">
        <v>453</v>
      </c>
      <c r="F152" s="178" t="s">
        <v>454</v>
      </c>
      <c r="G152" s="179" t="s">
        <v>140</v>
      </c>
      <c r="H152" s="180">
        <v>39.68</v>
      </c>
      <c r="I152" s="181"/>
      <c r="J152" s="182">
        <f>ROUND(I152*H152,2)</f>
        <v>0</v>
      </c>
      <c r="K152" s="178" t="s">
        <v>141</v>
      </c>
      <c r="L152" s="40"/>
      <c r="M152" s="183" t="s">
        <v>19</v>
      </c>
      <c r="N152" s="184" t="s">
        <v>43</v>
      </c>
      <c r="O152" s="65"/>
      <c r="P152" s="185">
        <f>O152*H152</f>
        <v>0</v>
      </c>
      <c r="Q152" s="185">
        <v>7.26E-3</v>
      </c>
      <c r="R152" s="185">
        <f>Q152*H152</f>
        <v>0.28807680000000002</v>
      </c>
      <c r="S152" s="185">
        <v>0</v>
      </c>
      <c r="T152" s="186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7" t="s">
        <v>142</v>
      </c>
      <c r="AT152" s="187" t="s">
        <v>137</v>
      </c>
      <c r="AU152" s="187" t="s">
        <v>83</v>
      </c>
      <c r="AY152" s="18" t="s">
        <v>135</v>
      </c>
      <c r="BE152" s="188">
        <f>IF(N152="základní",J152,0)</f>
        <v>0</v>
      </c>
      <c r="BF152" s="188">
        <f>IF(N152="snížená",J152,0)</f>
        <v>0</v>
      </c>
      <c r="BG152" s="188">
        <f>IF(N152="zákl. přenesená",J152,0)</f>
        <v>0</v>
      </c>
      <c r="BH152" s="188">
        <f>IF(N152="sníž. přenesená",J152,0)</f>
        <v>0</v>
      </c>
      <c r="BI152" s="188">
        <f>IF(N152="nulová",J152,0)</f>
        <v>0</v>
      </c>
      <c r="BJ152" s="18" t="s">
        <v>80</v>
      </c>
      <c r="BK152" s="188">
        <f>ROUND(I152*H152,2)</f>
        <v>0</v>
      </c>
      <c r="BL152" s="18" t="s">
        <v>142</v>
      </c>
      <c r="BM152" s="187" t="s">
        <v>765</v>
      </c>
    </row>
    <row r="153" spans="1:65" s="2" customFormat="1">
      <c r="A153" s="35"/>
      <c r="B153" s="36"/>
      <c r="C153" s="37"/>
      <c r="D153" s="189" t="s">
        <v>144</v>
      </c>
      <c r="E153" s="37"/>
      <c r="F153" s="190" t="s">
        <v>456</v>
      </c>
      <c r="G153" s="37"/>
      <c r="H153" s="37"/>
      <c r="I153" s="191"/>
      <c r="J153" s="37"/>
      <c r="K153" s="37"/>
      <c r="L153" s="40"/>
      <c r="M153" s="192"/>
      <c r="N153" s="193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144</v>
      </c>
      <c r="AU153" s="18" t="s">
        <v>83</v>
      </c>
    </row>
    <row r="154" spans="1:65" s="13" customFormat="1" ht="20">
      <c r="B154" s="194"/>
      <c r="C154" s="195"/>
      <c r="D154" s="196" t="s">
        <v>146</v>
      </c>
      <c r="E154" s="197" t="s">
        <v>19</v>
      </c>
      <c r="F154" s="198" t="s">
        <v>763</v>
      </c>
      <c r="G154" s="195"/>
      <c r="H154" s="197" t="s">
        <v>19</v>
      </c>
      <c r="I154" s="199"/>
      <c r="J154" s="195"/>
      <c r="K154" s="195"/>
      <c r="L154" s="200"/>
      <c r="M154" s="201"/>
      <c r="N154" s="202"/>
      <c r="O154" s="202"/>
      <c r="P154" s="202"/>
      <c r="Q154" s="202"/>
      <c r="R154" s="202"/>
      <c r="S154" s="202"/>
      <c r="T154" s="203"/>
      <c r="AT154" s="204" t="s">
        <v>146</v>
      </c>
      <c r="AU154" s="204" t="s">
        <v>83</v>
      </c>
      <c r="AV154" s="13" t="s">
        <v>80</v>
      </c>
      <c r="AW154" s="13" t="s">
        <v>33</v>
      </c>
      <c r="AX154" s="13" t="s">
        <v>72</v>
      </c>
      <c r="AY154" s="204" t="s">
        <v>135</v>
      </c>
    </row>
    <row r="155" spans="1:65" s="14" customFormat="1">
      <c r="B155" s="205"/>
      <c r="C155" s="206"/>
      <c r="D155" s="196" t="s">
        <v>146</v>
      </c>
      <c r="E155" s="207" t="s">
        <v>19</v>
      </c>
      <c r="F155" s="208" t="s">
        <v>766</v>
      </c>
      <c r="G155" s="206"/>
      <c r="H155" s="209">
        <v>37.200000000000003</v>
      </c>
      <c r="I155" s="210"/>
      <c r="J155" s="206"/>
      <c r="K155" s="206"/>
      <c r="L155" s="211"/>
      <c r="M155" s="212"/>
      <c r="N155" s="213"/>
      <c r="O155" s="213"/>
      <c r="P155" s="213"/>
      <c r="Q155" s="213"/>
      <c r="R155" s="213"/>
      <c r="S155" s="213"/>
      <c r="T155" s="214"/>
      <c r="AT155" s="215" t="s">
        <v>146</v>
      </c>
      <c r="AU155" s="215" t="s">
        <v>83</v>
      </c>
      <c r="AV155" s="14" t="s">
        <v>83</v>
      </c>
      <c r="AW155" s="14" t="s">
        <v>33</v>
      </c>
      <c r="AX155" s="14" t="s">
        <v>72</v>
      </c>
      <c r="AY155" s="215" t="s">
        <v>135</v>
      </c>
    </row>
    <row r="156" spans="1:65" s="14" customFormat="1">
      <c r="B156" s="205"/>
      <c r="C156" s="206"/>
      <c r="D156" s="196" t="s">
        <v>146</v>
      </c>
      <c r="E156" s="207" t="s">
        <v>19</v>
      </c>
      <c r="F156" s="208" t="s">
        <v>767</v>
      </c>
      <c r="G156" s="206"/>
      <c r="H156" s="209">
        <v>2.48</v>
      </c>
      <c r="I156" s="210"/>
      <c r="J156" s="206"/>
      <c r="K156" s="206"/>
      <c r="L156" s="211"/>
      <c r="M156" s="212"/>
      <c r="N156" s="213"/>
      <c r="O156" s="213"/>
      <c r="P156" s="213"/>
      <c r="Q156" s="213"/>
      <c r="R156" s="213"/>
      <c r="S156" s="213"/>
      <c r="T156" s="214"/>
      <c r="AT156" s="215" t="s">
        <v>146</v>
      </c>
      <c r="AU156" s="215" t="s">
        <v>83</v>
      </c>
      <c r="AV156" s="14" t="s">
        <v>83</v>
      </c>
      <c r="AW156" s="14" t="s">
        <v>33</v>
      </c>
      <c r="AX156" s="14" t="s">
        <v>72</v>
      </c>
      <c r="AY156" s="215" t="s">
        <v>135</v>
      </c>
    </row>
    <row r="157" spans="1:65" s="15" customFormat="1">
      <c r="B157" s="216"/>
      <c r="C157" s="217"/>
      <c r="D157" s="196" t="s">
        <v>146</v>
      </c>
      <c r="E157" s="218" t="s">
        <v>19</v>
      </c>
      <c r="F157" s="219" t="s">
        <v>149</v>
      </c>
      <c r="G157" s="217"/>
      <c r="H157" s="220">
        <v>39.68</v>
      </c>
      <c r="I157" s="221"/>
      <c r="J157" s="217"/>
      <c r="K157" s="217"/>
      <c r="L157" s="222"/>
      <c r="M157" s="223"/>
      <c r="N157" s="224"/>
      <c r="O157" s="224"/>
      <c r="P157" s="224"/>
      <c r="Q157" s="224"/>
      <c r="R157" s="224"/>
      <c r="S157" s="224"/>
      <c r="T157" s="225"/>
      <c r="AT157" s="226" t="s">
        <v>146</v>
      </c>
      <c r="AU157" s="226" t="s">
        <v>83</v>
      </c>
      <c r="AV157" s="15" t="s">
        <v>142</v>
      </c>
      <c r="AW157" s="15" t="s">
        <v>33</v>
      </c>
      <c r="AX157" s="15" t="s">
        <v>80</v>
      </c>
      <c r="AY157" s="226" t="s">
        <v>135</v>
      </c>
    </row>
    <row r="158" spans="1:65" s="2" customFormat="1" ht="76.400000000000006" customHeight="1">
      <c r="A158" s="35"/>
      <c r="B158" s="36"/>
      <c r="C158" s="176" t="s">
        <v>233</v>
      </c>
      <c r="D158" s="176" t="s">
        <v>137</v>
      </c>
      <c r="E158" s="177" t="s">
        <v>482</v>
      </c>
      <c r="F158" s="178" t="s">
        <v>483</v>
      </c>
      <c r="G158" s="179" t="s">
        <v>140</v>
      </c>
      <c r="H158" s="180">
        <v>39.68</v>
      </c>
      <c r="I158" s="181"/>
      <c r="J158" s="182">
        <f>ROUND(I158*H158,2)</f>
        <v>0</v>
      </c>
      <c r="K158" s="178" t="s">
        <v>141</v>
      </c>
      <c r="L158" s="40"/>
      <c r="M158" s="183" t="s">
        <v>19</v>
      </c>
      <c r="N158" s="184" t="s">
        <v>43</v>
      </c>
      <c r="O158" s="65"/>
      <c r="P158" s="185">
        <f>O158*H158</f>
        <v>0</v>
      </c>
      <c r="Q158" s="185">
        <v>8.5999999999999998E-4</v>
      </c>
      <c r="R158" s="185">
        <f>Q158*H158</f>
        <v>3.4124799999999997E-2</v>
      </c>
      <c r="S158" s="185">
        <v>0</v>
      </c>
      <c r="T158" s="186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87" t="s">
        <v>142</v>
      </c>
      <c r="AT158" s="187" t="s">
        <v>137</v>
      </c>
      <c r="AU158" s="187" t="s">
        <v>83</v>
      </c>
      <c r="AY158" s="18" t="s">
        <v>135</v>
      </c>
      <c r="BE158" s="188">
        <f>IF(N158="základní",J158,0)</f>
        <v>0</v>
      </c>
      <c r="BF158" s="188">
        <f>IF(N158="snížená",J158,0)</f>
        <v>0</v>
      </c>
      <c r="BG158" s="188">
        <f>IF(N158="zákl. přenesená",J158,0)</f>
        <v>0</v>
      </c>
      <c r="BH158" s="188">
        <f>IF(N158="sníž. přenesená",J158,0)</f>
        <v>0</v>
      </c>
      <c r="BI158" s="188">
        <f>IF(N158="nulová",J158,0)</f>
        <v>0</v>
      </c>
      <c r="BJ158" s="18" t="s">
        <v>80</v>
      </c>
      <c r="BK158" s="188">
        <f>ROUND(I158*H158,2)</f>
        <v>0</v>
      </c>
      <c r="BL158" s="18" t="s">
        <v>142</v>
      </c>
      <c r="BM158" s="187" t="s">
        <v>768</v>
      </c>
    </row>
    <row r="159" spans="1:65" s="2" customFormat="1">
      <c r="A159" s="35"/>
      <c r="B159" s="36"/>
      <c r="C159" s="37"/>
      <c r="D159" s="189" t="s">
        <v>144</v>
      </c>
      <c r="E159" s="37"/>
      <c r="F159" s="190" t="s">
        <v>485</v>
      </c>
      <c r="G159" s="37"/>
      <c r="H159" s="37"/>
      <c r="I159" s="191"/>
      <c r="J159" s="37"/>
      <c r="K159" s="37"/>
      <c r="L159" s="40"/>
      <c r="M159" s="192"/>
      <c r="N159" s="193"/>
      <c r="O159" s="65"/>
      <c r="P159" s="65"/>
      <c r="Q159" s="65"/>
      <c r="R159" s="65"/>
      <c r="S159" s="65"/>
      <c r="T159" s="66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144</v>
      </c>
      <c r="AU159" s="18" t="s">
        <v>83</v>
      </c>
    </row>
    <row r="160" spans="1:65" s="13" customFormat="1" ht="20">
      <c r="B160" s="194"/>
      <c r="C160" s="195"/>
      <c r="D160" s="196" t="s">
        <v>146</v>
      </c>
      <c r="E160" s="197" t="s">
        <v>19</v>
      </c>
      <c r="F160" s="198" t="s">
        <v>763</v>
      </c>
      <c r="G160" s="195"/>
      <c r="H160" s="197" t="s">
        <v>19</v>
      </c>
      <c r="I160" s="199"/>
      <c r="J160" s="195"/>
      <c r="K160" s="195"/>
      <c r="L160" s="200"/>
      <c r="M160" s="201"/>
      <c r="N160" s="202"/>
      <c r="O160" s="202"/>
      <c r="P160" s="202"/>
      <c r="Q160" s="202"/>
      <c r="R160" s="202"/>
      <c r="S160" s="202"/>
      <c r="T160" s="203"/>
      <c r="AT160" s="204" t="s">
        <v>146</v>
      </c>
      <c r="AU160" s="204" t="s">
        <v>83</v>
      </c>
      <c r="AV160" s="13" t="s">
        <v>80</v>
      </c>
      <c r="AW160" s="13" t="s">
        <v>33</v>
      </c>
      <c r="AX160" s="13" t="s">
        <v>72</v>
      </c>
      <c r="AY160" s="204" t="s">
        <v>135</v>
      </c>
    </row>
    <row r="161" spans="1:65" s="14" customFormat="1">
      <c r="B161" s="205"/>
      <c r="C161" s="206"/>
      <c r="D161" s="196" t="s">
        <v>146</v>
      </c>
      <c r="E161" s="207" t="s">
        <v>19</v>
      </c>
      <c r="F161" s="208" t="s">
        <v>766</v>
      </c>
      <c r="G161" s="206"/>
      <c r="H161" s="209">
        <v>37.200000000000003</v>
      </c>
      <c r="I161" s="210"/>
      <c r="J161" s="206"/>
      <c r="K161" s="206"/>
      <c r="L161" s="211"/>
      <c r="M161" s="212"/>
      <c r="N161" s="213"/>
      <c r="O161" s="213"/>
      <c r="P161" s="213"/>
      <c r="Q161" s="213"/>
      <c r="R161" s="213"/>
      <c r="S161" s="213"/>
      <c r="T161" s="214"/>
      <c r="AT161" s="215" t="s">
        <v>146</v>
      </c>
      <c r="AU161" s="215" t="s">
        <v>83</v>
      </c>
      <c r="AV161" s="14" t="s">
        <v>83</v>
      </c>
      <c r="AW161" s="14" t="s">
        <v>33</v>
      </c>
      <c r="AX161" s="14" t="s">
        <v>72</v>
      </c>
      <c r="AY161" s="215" t="s">
        <v>135</v>
      </c>
    </row>
    <row r="162" spans="1:65" s="14" customFormat="1">
      <c r="B162" s="205"/>
      <c r="C162" s="206"/>
      <c r="D162" s="196" t="s">
        <v>146</v>
      </c>
      <c r="E162" s="207" t="s">
        <v>19</v>
      </c>
      <c r="F162" s="208" t="s">
        <v>767</v>
      </c>
      <c r="G162" s="206"/>
      <c r="H162" s="209">
        <v>2.48</v>
      </c>
      <c r="I162" s="210"/>
      <c r="J162" s="206"/>
      <c r="K162" s="206"/>
      <c r="L162" s="211"/>
      <c r="M162" s="212"/>
      <c r="N162" s="213"/>
      <c r="O162" s="213"/>
      <c r="P162" s="213"/>
      <c r="Q162" s="213"/>
      <c r="R162" s="213"/>
      <c r="S162" s="213"/>
      <c r="T162" s="214"/>
      <c r="AT162" s="215" t="s">
        <v>146</v>
      </c>
      <c r="AU162" s="215" t="s">
        <v>83</v>
      </c>
      <c r="AV162" s="14" t="s">
        <v>83</v>
      </c>
      <c r="AW162" s="14" t="s">
        <v>33</v>
      </c>
      <c r="AX162" s="14" t="s">
        <v>72</v>
      </c>
      <c r="AY162" s="215" t="s">
        <v>135</v>
      </c>
    </row>
    <row r="163" spans="1:65" s="15" customFormat="1">
      <c r="B163" s="216"/>
      <c r="C163" s="217"/>
      <c r="D163" s="196" t="s">
        <v>146</v>
      </c>
      <c r="E163" s="218" t="s">
        <v>19</v>
      </c>
      <c r="F163" s="219" t="s">
        <v>149</v>
      </c>
      <c r="G163" s="217"/>
      <c r="H163" s="220">
        <v>39.68</v>
      </c>
      <c r="I163" s="221"/>
      <c r="J163" s="217"/>
      <c r="K163" s="217"/>
      <c r="L163" s="222"/>
      <c r="M163" s="223"/>
      <c r="N163" s="224"/>
      <c r="O163" s="224"/>
      <c r="P163" s="224"/>
      <c r="Q163" s="224"/>
      <c r="R163" s="224"/>
      <c r="S163" s="224"/>
      <c r="T163" s="225"/>
      <c r="AT163" s="226" t="s">
        <v>146</v>
      </c>
      <c r="AU163" s="226" t="s">
        <v>83</v>
      </c>
      <c r="AV163" s="15" t="s">
        <v>142</v>
      </c>
      <c r="AW163" s="15" t="s">
        <v>33</v>
      </c>
      <c r="AX163" s="15" t="s">
        <v>80</v>
      </c>
      <c r="AY163" s="226" t="s">
        <v>135</v>
      </c>
    </row>
    <row r="164" spans="1:65" s="2" customFormat="1" ht="49" customHeight="1">
      <c r="A164" s="35"/>
      <c r="B164" s="36"/>
      <c r="C164" s="176" t="s">
        <v>8</v>
      </c>
      <c r="D164" s="176" t="s">
        <v>137</v>
      </c>
      <c r="E164" s="177" t="s">
        <v>513</v>
      </c>
      <c r="F164" s="178" t="s">
        <v>514</v>
      </c>
      <c r="G164" s="179" t="s">
        <v>246</v>
      </c>
      <c r="H164" s="180">
        <v>5.9</v>
      </c>
      <c r="I164" s="181"/>
      <c r="J164" s="182">
        <f>ROUND(I164*H164,2)</f>
        <v>0</v>
      </c>
      <c r="K164" s="178" t="s">
        <v>141</v>
      </c>
      <c r="L164" s="40"/>
      <c r="M164" s="183" t="s">
        <v>19</v>
      </c>
      <c r="N164" s="184" t="s">
        <v>43</v>
      </c>
      <c r="O164" s="65"/>
      <c r="P164" s="185">
        <f>O164*H164</f>
        <v>0</v>
      </c>
      <c r="Q164" s="185">
        <v>2.2089999999999999E-2</v>
      </c>
      <c r="R164" s="185">
        <f>Q164*H164</f>
        <v>0.130331</v>
      </c>
      <c r="S164" s="185">
        <v>0</v>
      </c>
      <c r="T164" s="186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87" t="s">
        <v>142</v>
      </c>
      <c r="AT164" s="187" t="s">
        <v>137</v>
      </c>
      <c r="AU164" s="187" t="s">
        <v>83</v>
      </c>
      <c r="AY164" s="18" t="s">
        <v>135</v>
      </c>
      <c r="BE164" s="188">
        <f>IF(N164="základní",J164,0)</f>
        <v>0</v>
      </c>
      <c r="BF164" s="188">
        <f>IF(N164="snížená",J164,0)</f>
        <v>0</v>
      </c>
      <c r="BG164" s="188">
        <f>IF(N164="zákl. přenesená",J164,0)</f>
        <v>0</v>
      </c>
      <c r="BH164" s="188">
        <f>IF(N164="sníž. přenesená",J164,0)</f>
        <v>0</v>
      </c>
      <c r="BI164" s="188">
        <f>IF(N164="nulová",J164,0)</f>
        <v>0</v>
      </c>
      <c r="BJ164" s="18" t="s">
        <v>80</v>
      </c>
      <c r="BK164" s="188">
        <f>ROUND(I164*H164,2)</f>
        <v>0</v>
      </c>
      <c r="BL164" s="18" t="s">
        <v>142</v>
      </c>
      <c r="BM164" s="187" t="s">
        <v>769</v>
      </c>
    </row>
    <row r="165" spans="1:65" s="2" customFormat="1">
      <c r="A165" s="35"/>
      <c r="B165" s="36"/>
      <c r="C165" s="37"/>
      <c r="D165" s="189" t="s">
        <v>144</v>
      </c>
      <c r="E165" s="37"/>
      <c r="F165" s="190" t="s">
        <v>516</v>
      </c>
      <c r="G165" s="37"/>
      <c r="H165" s="37"/>
      <c r="I165" s="191"/>
      <c r="J165" s="37"/>
      <c r="K165" s="37"/>
      <c r="L165" s="40"/>
      <c r="M165" s="192"/>
      <c r="N165" s="193"/>
      <c r="O165" s="65"/>
      <c r="P165" s="65"/>
      <c r="Q165" s="65"/>
      <c r="R165" s="65"/>
      <c r="S165" s="65"/>
      <c r="T165" s="66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144</v>
      </c>
      <c r="AU165" s="18" t="s">
        <v>83</v>
      </c>
    </row>
    <row r="166" spans="1:65" s="13" customFormat="1">
      <c r="B166" s="194"/>
      <c r="C166" s="195"/>
      <c r="D166" s="196" t="s">
        <v>146</v>
      </c>
      <c r="E166" s="197" t="s">
        <v>19</v>
      </c>
      <c r="F166" s="198" t="s">
        <v>770</v>
      </c>
      <c r="G166" s="195"/>
      <c r="H166" s="197" t="s">
        <v>19</v>
      </c>
      <c r="I166" s="199"/>
      <c r="J166" s="195"/>
      <c r="K166" s="195"/>
      <c r="L166" s="200"/>
      <c r="M166" s="201"/>
      <c r="N166" s="202"/>
      <c r="O166" s="202"/>
      <c r="P166" s="202"/>
      <c r="Q166" s="202"/>
      <c r="R166" s="202"/>
      <c r="S166" s="202"/>
      <c r="T166" s="203"/>
      <c r="AT166" s="204" t="s">
        <v>146</v>
      </c>
      <c r="AU166" s="204" t="s">
        <v>83</v>
      </c>
      <c r="AV166" s="13" t="s">
        <v>80</v>
      </c>
      <c r="AW166" s="13" t="s">
        <v>33</v>
      </c>
      <c r="AX166" s="13" t="s">
        <v>72</v>
      </c>
      <c r="AY166" s="204" t="s">
        <v>135</v>
      </c>
    </row>
    <row r="167" spans="1:65" s="14" customFormat="1">
      <c r="B167" s="205"/>
      <c r="C167" s="206"/>
      <c r="D167" s="196" t="s">
        <v>146</v>
      </c>
      <c r="E167" s="207" t="s">
        <v>19</v>
      </c>
      <c r="F167" s="208" t="s">
        <v>771</v>
      </c>
      <c r="G167" s="206"/>
      <c r="H167" s="209">
        <v>5.9</v>
      </c>
      <c r="I167" s="210"/>
      <c r="J167" s="206"/>
      <c r="K167" s="206"/>
      <c r="L167" s="211"/>
      <c r="M167" s="212"/>
      <c r="N167" s="213"/>
      <c r="O167" s="213"/>
      <c r="P167" s="213"/>
      <c r="Q167" s="213"/>
      <c r="R167" s="213"/>
      <c r="S167" s="213"/>
      <c r="T167" s="214"/>
      <c r="AT167" s="215" t="s">
        <v>146</v>
      </c>
      <c r="AU167" s="215" t="s">
        <v>83</v>
      </c>
      <c r="AV167" s="14" t="s">
        <v>83</v>
      </c>
      <c r="AW167" s="14" t="s">
        <v>33</v>
      </c>
      <c r="AX167" s="14" t="s">
        <v>72</v>
      </c>
      <c r="AY167" s="215" t="s">
        <v>135</v>
      </c>
    </row>
    <row r="168" spans="1:65" s="15" customFormat="1">
      <c r="B168" s="216"/>
      <c r="C168" s="217"/>
      <c r="D168" s="196" t="s">
        <v>146</v>
      </c>
      <c r="E168" s="218" t="s">
        <v>19</v>
      </c>
      <c r="F168" s="219" t="s">
        <v>149</v>
      </c>
      <c r="G168" s="217"/>
      <c r="H168" s="220">
        <v>5.9</v>
      </c>
      <c r="I168" s="221"/>
      <c r="J168" s="217"/>
      <c r="K168" s="217"/>
      <c r="L168" s="222"/>
      <c r="M168" s="223"/>
      <c r="N168" s="224"/>
      <c r="O168" s="224"/>
      <c r="P168" s="224"/>
      <c r="Q168" s="224"/>
      <c r="R168" s="224"/>
      <c r="S168" s="224"/>
      <c r="T168" s="225"/>
      <c r="AT168" s="226" t="s">
        <v>146</v>
      </c>
      <c r="AU168" s="226" t="s">
        <v>83</v>
      </c>
      <c r="AV168" s="15" t="s">
        <v>142</v>
      </c>
      <c r="AW168" s="15" t="s">
        <v>33</v>
      </c>
      <c r="AX168" s="15" t="s">
        <v>80</v>
      </c>
      <c r="AY168" s="226" t="s">
        <v>135</v>
      </c>
    </row>
    <row r="169" spans="1:65" s="12" customFormat="1" ht="22.75" customHeight="1">
      <c r="B169" s="160"/>
      <c r="C169" s="161"/>
      <c r="D169" s="162" t="s">
        <v>71</v>
      </c>
      <c r="E169" s="174" t="s">
        <v>142</v>
      </c>
      <c r="F169" s="174" t="s">
        <v>317</v>
      </c>
      <c r="G169" s="161"/>
      <c r="H169" s="161"/>
      <c r="I169" s="164"/>
      <c r="J169" s="175">
        <f>BK169</f>
        <v>0</v>
      </c>
      <c r="K169" s="161"/>
      <c r="L169" s="166"/>
      <c r="M169" s="167"/>
      <c r="N169" s="168"/>
      <c r="O169" s="168"/>
      <c r="P169" s="169">
        <f>SUM(P170:P180)</f>
        <v>0</v>
      </c>
      <c r="Q169" s="168"/>
      <c r="R169" s="169">
        <f>SUM(R170:R180)</f>
        <v>6.0328800000000005</v>
      </c>
      <c r="S169" s="168"/>
      <c r="T169" s="170">
        <f>SUM(T170:T180)</f>
        <v>0</v>
      </c>
      <c r="AR169" s="171" t="s">
        <v>80</v>
      </c>
      <c r="AT169" s="172" t="s">
        <v>71</v>
      </c>
      <c r="AU169" s="172" t="s">
        <v>80</v>
      </c>
      <c r="AY169" s="171" t="s">
        <v>135</v>
      </c>
      <c r="BK169" s="173">
        <f>SUM(BK170:BK180)</f>
        <v>0</v>
      </c>
    </row>
    <row r="170" spans="1:65" s="2" customFormat="1" ht="24.15" customHeight="1">
      <c r="A170" s="35"/>
      <c r="B170" s="36"/>
      <c r="C170" s="176" t="s">
        <v>324</v>
      </c>
      <c r="D170" s="176" t="s">
        <v>137</v>
      </c>
      <c r="E170" s="177" t="s">
        <v>595</v>
      </c>
      <c r="F170" s="178" t="s">
        <v>596</v>
      </c>
      <c r="G170" s="179" t="s">
        <v>152</v>
      </c>
      <c r="H170" s="180">
        <v>0.75800000000000001</v>
      </c>
      <c r="I170" s="181"/>
      <c r="J170" s="182">
        <f>ROUND(I170*H170,2)</f>
        <v>0</v>
      </c>
      <c r="K170" s="178" t="s">
        <v>141</v>
      </c>
      <c r="L170" s="40"/>
      <c r="M170" s="183" t="s">
        <v>19</v>
      </c>
      <c r="N170" s="184" t="s">
        <v>43</v>
      </c>
      <c r="O170" s="65"/>
      <c r="P170" s="185">
        <f>O170*H170</f>
        <v>0</v>
      </c>
      <c r="Q170" s="185">
        <v>0</v>
      </c>
      <c r="R170" s="185">
        <f>Q170*H170</f>
        <v>0</v>
      </c>
      <c r="S170" s="185">
        <v>0</v>
      </c>
      <c r="T170" s="186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87" t="s">
        <v>142</v>
      </c>
      <c r="AT170" s="187" t="s">
        <v>137</v>
      </c>
      <c r="AU170" s="187" t="s">
        <v>83</v>
      </c>
      <c r="AY170" s="18" t="s">
        <v>135</v>
      </c>
      <c r="BE170" s="188">
        <f>IF(N170="základní",J170,0)</f>
        <v>0</v>
      </c>
      <c r="BF170" s="188">
        <f>IF(N170="snížená",J170,0)</f>
        <v>0</v>
      </c>
      <c r="BG170" s="188">
        <f>IF(N170="zákl. přenesená",J170,0)</f>
        <v>0</v>
      </c>
      <c r="BH170" s="188">
        <f>IF(N170="sníž. přenesená",J170,0)</f>
        <v>0</v>
      </c>
      <c r="BI170" s="188">
        <f>IF(N170="nulová",J170,0)</f>
        <v>0</v>
      </c>
      <c r="BJ170" s="18" t="s">
        <v>80</v>
      </c>
      <c r="BK170" s="188">
        <f>ROUND(I170*H170,2)</f>
        <v>0</v>
      </c>
      <c r="BL170" s="18" t="s">
        <v>142</v>
      </c>
      <c r="BM170" s="187" t="s">
        <v>772</v>
      </c>
    </row>
    <row r="171" spans="1:65" s="2" customFormat="1">
      <c r="A171" s="35"/>
      <c r="B171" s="36"/>
      <c r="C171" s="37"/>
      <c r="D171" s="189" t="s">
        <v>144</v>
      </c>
      <c r="E171" s="37"/>
      <c r="F171" s="190" t="s">
        <v>598</v>
      </c>
      <c r="G171" s="37"/>
      <c r="H171" s="37"/>
      <c r="I171" s="191"/>
      <c r="J171" s="37"/>
      <c r="K171" s="37"/>
      <c r="L171" s="40"/>
      <c r="M171" s="192"/>
      <c r="N171" s="193"/>
      <c r="O171" s="65"/>
      <c r="P171" s="65"/>
      <c r="Q171" s="65"/>
      <c r="R171" s="65"/>
      <c r="S171" s="65"/>
      <c r="T171" s="66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144</v>
      </c>
      <c r="AU171" s="18" t="s">
        <v>83</v>
      </c>
    </row>
    <row r="172" spans="1:65" s="13" customFormat="1" ht="20">
      <c r="B172" s="194"/>
      <c r="C172" s="195"/>
      <c r="D172" s="196" t="s">
        <v>146</v>
      </c>
      <c r="E172" s="197" t="s">
        <v>19</v>
      </c>
      <c r="F172" s="198" t="s">
        <v>773</v>
      </c>
      <c r="G172" s="195"/>
      <c r="H172" s="197" t="s">
        <v>19</v>
      </c>
      <c r="I172" s="199"/>
      <c r="J172" s="195"/>
      <c r="K172" s="195"/>
      <c r="L172" s="200"/>
      <c r="M172" s="201"/>
      <c r="N172" s="202"/>
      <c r="O172" s="202"/>
      <c r="P172" s="202"/>
      <c r="Q172" s="202"/>
      <c r="R172" s="202"/>
      <c r="S172" s="202"/>
      <c r="T172" s="203"/>
      <c r="AT172" s="204" t="s">
        <v>146</v>
      </c>
      <c r="AU172" s="204" t="s">
        <v>83</v>
      </c>
      <c r="AV172" s="13" t="s">
        <v>80</v>
      </c>
      <c r="AW172" s="13" t="s">
        <v>33</v>
      </c>
      <c r="AX172" s="13" t="s">
        <v>72</v>
      </c>
      <c r="AY172" s="204" t="s">
        <v>135</v>
      </c>
    </row>
    <row r="173" spans="1:65" s="14" customFormat="1">
      <c r="B173" s="205"/>
      <c r="C173" s="206"/>
      <c r="D173" s="196" t="s">
        <v>146</v>
      </c>
      <c r="E173" s="207" t="s">
        <v>19</v>
      </c>
      <c r="F173" s="208" t="s">
        <v>774</v>
      </c>
      <c r="G173" s="206"/>
      <c r="H173" s="209">
        <v>0.75800000000000001</v>
      </c>
      <c r="I173" s="210"/>
      <c r="J173" s="206"/>
      <c r="K173" s="206"/>
      <c r="L173" s="211"/>
      <c r="M173" s="212"/>
      <c r="N173" s="213"/>
      <c r="O173" s="213"/>
      <c r="P173" s="213"/>
      <c r="Q173" s="213"/>
      <c r="R173" s="213"/>
      <c r="S173" s="213"/>
      <c r="T173" s="214"/>
      <c r="AT173" s="215" t="s">
        <v>146</v>
      </c>
      <c r="AU173" s="215" t="s">
        <v>83</v>
      </c>
      <c r="AV173" s="14" t="s">
        <v>83</v>
      </c>
      <c r="AW173" s="14" t="s">
        <v>33</v>
      </c>
      <c r="AX173" s="14" t="s">
        <v>72</v>
      </c>
      <c r="AY173" s="215" t="s">
        <v>135</v>
      </c>
    </row>
    <row r="174" spans="1:65" s="15" customFormat="1">
      <c r="B174" s="216"/>
      <c r="C174" s="217"/>
      <c r="D174" s="196" t="s">
        <v>146</v>
      </c>
      <c r="E174" s="218" t="s">
        <v>19</v>
      </c>
      <c r="F174" s="219" t="s">
        <v>149</v>
      </c>
      <c r="G174" s="217"/>
      <c r="H174" s="220">
        <v>0.75800000000000001</v>
      </c>
      <c r="I174" s="221"/>
      <c r="J174" s="217"/>
      <c r="K174" s="217"/>
      <c r="L174" s="222"/>
      <c r="M174" s="223"/>
      <c r="N174" s="224"/>
      <c r="O174" s="224"/>
      <c r="P174" s="224"/>
      <c r="Q174" s="224"/>
      <c r="R174" s="224"/>
      <c r="S174" s="224"/>
      <c r="T174" s="225"/>
      <c r="AT174" s="226" t="s">
        <v>146</v>
      </c>
      <c r="AU174" s="226" t="s">
        <v>83</v>
      </c>
      <c r="AV174" s="15" t="s">
        <v>142</v>
      </c>
      <c r="AW174" s="15" t="s">
        <v>33</v>
      </c>
      <c r="AX174" s="15" t="s">
        <v>80</v>
      </c>
      <c r="AY174" s="226" t="s">
        <v>135</v>
      </c>
    </row>
    <row r="175" spans="1:65" s="2" customFormat="1" ht="37.75" customHeight="1">
      <c r="A175" s="35"/>
      <c r="B175" s="36"/>
      <c r="C175" s="176" t="s">
        <v>331</v>
      </c>
      <c r="D175" s="176" t="s">
        <v>137</v>
      </c>
      <c r="E175" s="177" t="s">
        <v>346</v>
      </c>
      <c r="F175" s="178" t="s">
        <v>347</v>
      </c>
      <c r="G175" s="179" t="s">
        <v>152</v>
      </c>
      <c r="H175" s="180">
        <v>2.94</v>
      </c>
      <c r="I175" s="181"/>
      <c r="J175" s="182">
        <f>ROUND(I175*H175,2)</f>
        <v>0</v>
      </c>
      <c r="K175" s="178" t="s">
        <v>141</v>
      </c>
      <c r="L175" s="40"/>
      <c r="M175" s="183" t="s">
        <v>19</v>
      </c>
      <c r="N175" s="184" t="s">
        <v>43</v>
      </c>
      <c r="O175" s="65"/>
      <c r="P175" s="185">
        <f>O175*H175</f>
        <v>0</v>
      </c>
      <c r="Q175" s="185">
        <v>2.052</v>
      </c>
      <c r="R175" s="185">
        <f>Q175*H175</f>
        <v>6.0328800000000005</v>
      </c>
      <c r="S175" s="185">
        <v>0</v>
      </c>
      <c r="T175" s="186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87" t="s">
        <v>142</v>
      </c>
      <c r="AT175" s="187" t="s">
        <v>137</v>
      </c>
      <c r="AU175" s="187" t="s">
        <v>83</v>
      </c>
      <c r="AY175" s="18" t="s">
        <v>135</v>
      </c>
      <c r="BE175" s="188">
        <f>IF(N175="základní",J175,0)</f>
        <v>0</v>
      </c>
      <c r="BF175" s="188">
        <f>IF(N175="snížená",J175,0)</f>
        <v>0</v>
      </c>
      <c r="BG175" s="188">
        <f>IF(N175="zákl. přenesená",J175,0)</f>
        <v>0</v>
      </c>
      <c r="BH175" s="188">
        <f>IF(N175="sníž. přenesená",J175,0)</f>
        <v>0</v>
      </c>
      <c r="BI175" s="188">
        <f>IF(N175="nulová",J175,0)</f>
        <v>0</v>
      </c>
      <c r="BJ175" s="18" t="s">
        <v>80</v>
      </c>
      <c r="BK175" s="188">
        <f>ROUND(I175*H175,2)</f>
        <v>0</v>
      </c>
      <c r="BL175" s="18" t="s">
        <v>142</v>
      </c>
      <c r="BM175" s="187" t="s">
        <v>775</v>
      </c>
    </row>
    <row r="176" spans="1:65" s="2" customFormat="1">
      <c r="A176" s="35"/>
      <c r="B176" s="36"/>
      <c r="C176" s="37"/>
      <c r="D176" s="189" t="s">
        <v>144</v>
      </c>
      <c r="E176" s="37"/>
      <c r="F176" s="190" t="s">
        <v>349</v>
      </c>
      <c r="G176" s="37"/>
      <c r="H176" s="37"/>
      <c r="I176" s="191"/>
      <c r="J176" s="37"/>
      <c r="K176" s="37"/>
      <c r="L176" s="40"/>
      <c r="M176" s="192"/>
      <c r="N176" s="193"/>
      <c r="O176" s="65"/>
      <c r="P176" s="65"/>
      <c r="Q176" s="65"/>
      <c r="R176" s="65"/>
      <c r="S176" s="65"/>
      <c r="T176" s="66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8" t="s">
        <v>144</v>
      </c>
      <c r="AU176" s="18" t="s">
        <v>83</v>
      </c>
    </row>
    <row r="177" spans="1:65" s="13" customFormat="1" ht="20">
      <c r="B177" s="194"/>
      <c r="C177" s="195"/>
      <c r="D177" s="196" t="s">
        <v>146</v>
      </c>
      <c r="E177" s="197" t="s">
        <v>19</v>
      </c>
      <c r="F177" s="198" t="s">
        <v>776</v>
      </c>
      <c r="G177" s="195"/>
      <c r="H177" s="197" t="s">
        <v>19</v>
      </c>
      <c r="I177" s="199"/>
      <c r="J177" s="195"/>
      <c r="K177" s="195"/>
      <c r="L177" s="200"/>
      <c r="M177" s="201"/>
      <c r="N177" s="202"/>
      <c r="O177" s="202"/>
      <c r="P177" s="202"/>
      <c r="Q177" s="202"/>
      <c r="R177" s="202"/>
      <c r="S177" s="202"/>
      <c r="T177" s="203"/>
      <c r="AT177" s="204" t="s">
        <v>146</v>
      </c>
      <c r="AU177" s="204" t="s">
        <v>83</v>
      </c>
      <c r="AV177" s="13" t="s">
        <v>80</v>
      </c>
      <c r="AW177" s="13" t="s">
        <v>33</v>
      </c>
      <c r="AX177" s="13" t="s">
        <v>72</v>
      </c>
      <c r="AY177" s="204" t="s">
        <v>135</v>
      </c>
    </row>
    <row r="178" spans="1:65" s="14" customFormat="1">
      <c r="B178" s="205"/>
      <c r="C178" s="206"/>
      <c r="D178" s="196" t="s">
        <v>146</v>
      </c>
      <c r="E178" s="207" t="s">
        <v>19</v>
      </c>
      <c r="F178" s="208" t="s">
        <v>777</v>
      </c>
      <c r="G178" s="206"/>
      <c r="H178" s="209">
        <v>1.8</v>
      </c>
      <c r="I178" s="210"/>
      <c r="J178" s="206"/>
      <c r="K178" s="206"/>
      <c r="L178" s="211"/>
      <c r="M178" s="212"/>
      <c r="N178" s="213"/>
      <c r="O178" s="213"/>
      <c r="P178" s="213"/>
      <c r="Q178" s="213"/>
      <c r="R178" s="213"/>
      <c r="S178" s="213"/>
      <c r="T178" s="214"/>
      <c r="AT178" s="215" t="s">
        <v>146</v>
      </c>
      <c r="AU178" s="215" t="s">
        <v>83</v>
      </c>
      <c r="AV178" s="14" t="s">
        <v>83</v>
      </c>
      <c r="AW178" s="14" t="s">
        <v>33</v>
      </c>
      <c r="AX178" s="14" t="s">
        <v>72</v>
      </c>
      <c r="AY178" s="215" t="s">
        <v>135</v>
      </c>
    </row>
    <row r="179" spans="1:65" s="14" customFormat="1">
      <c r="B179" s="205"/>
      <c r="C179" s="206"/>
      <c r="D179" s="196" t="s">
        <v>146</v>
      </c>
      <c r="E179" s="207" t="s">
        <v>19</v>
      </c>
      <c r="F179" s="208" t="s">
        <v>778</v>
      </c>
      <c r="G179" s="206"/>
      <c r="H179" s="209">
        <v>1.1399999999999999</v>
      </c>
      <c r="I179" s="210"/>
      <c r="J179" s="206"/>
      <c r="K179" s="206"/>
      <c r="L179" s="211"/>
      <c r="M179" s="212"/>
      <c r="N179" s="213"/>
      <c r="O179" s="213"/>
      <c r="P179" s="213"/>
      <c r="Q179" s="213"/>
      <c r="R179" s="213"/>
      <c r="S179" s="213"/>
      <c r="T179" s="214"/>
      <c r="AT179" s="215" t="s">
        <v>146</v>
      </c>
      <c r="AU179" s="215" t="s">
        <v>83</v>
      </c>
      <c r="AV179" s="14" t="s">
        <v>83</v>
      </c>
      <c r="AW179" s="14" t="s">
        <v>33</v>
      </c>
      <c r="AX179" s="14" t="s">
        <v>72</v>
      </c>
      <c r="AY179" s="215" t="s">
        <v>135</v>
      </c>
    </row>
    <row r="180" spans="1:65" s="15" customFormat="1">
      <c r="B180" s="216"/>
      <c r="C180" s="217"/>
      <c r="D180" s="196" t="s">
        <v>146</v>
      </c>
      <c r="E180" s="218" t="s">
        <v>19</v>
      </c>
      <c r="F180" s="219" t="s">
        <v>149</v>
      </c>
      <c r="G180" s="217"/>
      <c r="H180" s="220">
        <v>2.94</v>
      </c>
      <c r="I180" s="221"/>
      <c r="J180" s="217"/>
      <c r="K180" s="217"/>
      <c r="L180" s="222"/>
      <c r="M180" s="223"/>
      <c r="N180" s="224"/>
      <c r="O180" s="224"/>
      <c r="P180" s="224"/>
      <c r="Q180" s="224"/>
      <c r="R180" s="224"/>
      <c r="S180" s="224"/>
      <c r="T180" s="225"/>
      <c r="AT180" s="226" t="s">
        <v>146</v>
      </c>
      <c r="AU180" s="226" t="s">
        <v>83</v>
      </c>
      <c r="AV180" s="15" t="s">
        <v>142</v>
      </c>
      <c r="AW180" s="15" t="s">
        <v>33</v>
      </c>
      <c r="AX180" s="15" t="s">
        <v>80</v>
      </c>
      <c r="AY180" s="226" t="s">
        <v>135</v>
      </c>
    </row>
    <row r="181" spans="1:65" s="12" customFormat="1" ht="22.75" customHeight="1">
      <c r="B181" s="160"/>
      <c r="C181" s="161"/>
      <c r="D181" s="162" t="s">
        <v>71</v>
      </c>
      <c r="E181" s="174" t="s">
        <v>189</v>
      </c>
      <c r="F181" s="174" t="s">
        <v>352</v>
      </c>
      <c r="G181" s="161"/>
      <c r="H181" s="161"/>
      <c r="I181" s="164"/>
      <c r="J181" s="175">
        <f>BK181</f>
        <v>0</v>
      </c>
      <c r="K181" s="161"/>
      <c r="L181" s="166"/>
      <c r="M181" s="167"/>
      <c r="N181" s="168"/>
      <c r="O181" s="168"/>
      <c r="P181" s="169">
        <f>SUM(P182:P188)</f>
        <v>0</v>
      </c>
      <c r="Q181" s="168"/>
      <c r="R181" s="169">
        <f>SUM(R182:R188)</f>
        <v>3.5545140000000003E-2</v>
      </c>
      <c r="S181" s="168"/>
      <c r="T181" s="170">
        <f>SUM(T182:T188)</f>
        <v>0</v>
      </c>
      <c r="AR181" s="171" t="s">
        <v>80</v>
      </c>
      <c r="AT181" s="172" t="s">
        <v>71</v>
      </c>
      <c r="AU181" s="172" t="s">
        <v>80</v>
      </c>
      <c r="AY181" s="171" t="s">
        <v>135</v>
      </c>
      <c r="BK181" s="173">
        <f>SUM(BK182:BK188)</f>
        <v>0</v>
      </c>
    </row>
    <row r="182" spans="1:65" s="2" customFormat="1" ht="33" customHeight="1">
      <c r="A182" s="35"/>
      <c r="B182" s="36"/>
      <c r="C182" s="176" t="s">
        <v>338</v>
      </c>
      <c r="D182" s="176" t="s">
        <v>137</v>
      </c>
      <c r="E182" s="177" t="s">
        <v>779</v>
      </c>
      <c r="F182" s="178" t="s">
        <v>780</v>
      </c>
      <c r="G182" s="179" t="s">
        <v>246</v>
      </c>
      <c r="H182" s="180">
        <v>7.58</v>
      </c>
      <c r="I182" s="181"/>
      <c r="J182" s="182">
        <f>ROUND(I182*H182,2)</f>
        <v>0</v>
      </c>
      <c r="K182" s="178" t="s">
        <v>141</v>
      </c>
      <c r="L182" s="40"/>
      <c r="M182" s="183" t="s">
        <v>19</v>
      </c>
      <c r="N182" s="184" t="s">
        <v>43</v>
      </c>
      <c r="O182" s="65"/>
      <c r="P182" s="185">
        <f>O182*H182</f>
        <v>0</v>
      </c>
      <c r="Q182" s="185">
        <v>1.0000000000000001E-5</v>
      </c>
      <c r="R182" s="185">
        <f>Q182*H182</f>
        <v>7.5800000000000013E-5</v>
      </c>
      <c r="S182" s="185">
        <v>0</v>
      </c>
      <c r="T182" s="186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87" t="s">
        <v>142</v>
      </c>
      <c r="AT182" s="187" t="s">
        <v>137</v>
      </c>
      <c r="AU182" s="187" t="s">
        <v>83</v>
      </c>
      <c r="AY182" s="18" t="s">
        <v>135</v>
      </c>
      <c r="BE182" s="188">
        <f>IF(N182="základní",J182,0)</f>
        <v>0</v>
      </c>
      <c r="BF182" s="188">
        <f>IF(N182="snížená",J182,0)</f>
        <v>0</v>
      </c>
      <c r="BG182" s="188">
        <f>IF(N182="zákl. přenesená",J182,0)</f>
        <v>0</v>
      </c>
      <c r="BH182" s="188">
        <f>IF(N182="sníž. přenesená",J182,0)</f>
        <v>0</v>
      </c>
      <c r="BI182" s="188">
        <f>IF(N182="nulová",J182,0)</f>
        <v>0</v>
      </c>
      <c r="BJ182" s="18" t="s">
        <v>80</v>
      </c>
      <c r="BK182" s="188">
        <f>ROUND(I182*H182,2)</f>
        <v>0</v>
      </c>
      <c r="BL182" s="18" t="s">
        <v>142</v>
      </c>
      <c r="BM182" s="187" t="s">
        <v>781</v>
      </c>
    </row>
    <row r="183" spans="1:65" s="2" customFormat="1">
      <c r="A183" s="35"/>
      <c r="B183" s="36"/>
      <c r="C183" s="37"/>
      <c r="D183" s="189" t="s">
        <v>144</v>
      </c>
      <c r="E183" s="37"/>
      <c r="F183" s="190" t="s">
        <v>782</v>
      </c>
      <c r="G183" s="37"/>
      <c r="H183" s="37"/>
      <c r="I183" s="191"/>
      <c r="J183" s="37"/>
      <c r="K183" s="37"/>
      <c r="L183" s="40"/>
      <c r="M183" s="192"/>
      <c r="N183" s="193"/>
      <c r="O183" s="65"/>
      <c r="P183" s="65"/>
      <c r="Q183" s="65"/>
      <c r="R183" s="65"/>
      <c r="S183" s="65"/>
      <c r="T183" s="66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144</v>
      </c>
      <c r="AU183" s="18" t="s">
        <v>83</v>
      </c>
    </row>
    <row r="184" spans="1:65" s="13" customFormat="1">
      <c r="B184" s="194"/>
      <c r="C184" s="195"/>
      <c r="D184" s="196" t="s">
        <v>146</v>
      </c>
      <c r="E184" s="197" t="s">
        <v>19</v>
      </c>
      <c r="F184" s="198" t="s">
        <v>783</v>
      </c>
      <c r="G184" s="195"/>
      <c r="H184" s="197" t="s">
        <v>19</v>
      </c>
      <c r="I184" s="199"/>
      <c r="J184" s="195"/>
      <c r="K184" s="195"/>
      <c r="L184" s="200"/>
      <c r="M184" s="201"/>
      <c r="N184" s="202"/>
      <c r="O184" s="202"/>
      <c r="P184" s="202"/>
      <c r="Q184" s="202"/>
      <c r="R184" s="202"/>
      <c r="S184" s="202"/>
      <c r="T184" s="203"/>
      <c r="AT184" s="204" t="s">
        <v>146</v>
      </c>
      <c r="AU184" s="204" t="s">
        <v>83</v>
      </c>
      <c r="AV184" s="13" t="s">
        <v>80</v>
      </c>
      <c r="AW184" s="13" t="s">
        <v>33</v>
      </c>
      <c r="AX184" s="13" t="s">
        <v>72</v>
      </c>
      <c r="AY184" s="204" t="s">
        <v>135</v>
      </c>
    </row>
    <row r="185" spans="1:65" s="14" customFormat="1">
      <c r="B185" s="205"/>
      <c r="C185" s="206"/>
      <c r="D185" s="196" t="s">
        <v>146</v>
      </c>
      <c r="E185" s="207" t="s">
        <v>19</v>
      </c>
      <c r="F185" s="208" t="s">
        <v>784</v>
      </c>
      <c r="G185" s="206"/>
      <c r="H185" s="209">
        <v>7.58</v>
      </c>
      <c r="I185" s="210"/>
      <c r="J185" s="206"/>
      <c r="K185" s="206"/>
      <c r="L185" s="211"/>
      <c r="M185" s="212"/>
      <c r="N185" s="213"/>
      <c r="O185" s="213"/>
      <c r="P185" s="213"/>
      <c r="Q185" s="213"/>
      <c r="R185" s="213"/>
      <c r="S185" s="213"/>
      <c r="T185" s="214"/>
      <c r="AT185" s="215" t="s">
        <v>146</v>
      </c>
      <c r="AU185" s="215" t="s">
        <v>83</v>
      </c>
      <c r="AV185" s="14" t="s">
        <v>83</v>
      </c>
      <c r="AW185" s="14" t="s">
        <v>33</v>
      </c>
      <c r="AX185" s="14" t="s">
        <v>72</v>
      </c>
      <c r="AY185" s="215" t="s">
        <v>135</v>
      </c>
    </row>
    <row r="186" spans="1:65" s="15" customFormat="1">
      <c r="B186" s="216"/>
      <c r="C186" s="217"/>
      <c r="D186" s="196" t="s">
        <v>146</v>
      </c>
      <c r="E186" s="218" t="s">
        <v>19</v>
      </c>
      <c r="F186" s="219" t="s">
        <v>149</v>
      </c>
      <c r="G186" s="217"/>
      <c r="H186" s="220">
        <v>7.58</v>
      </c>
      <c r="I186" s="221"/>
      <c r="J186" s="217"/>
      <c r="K186" s="217"/>
      <c r="L186" s="222"/>
      <c r="M186" s="223"/>
      <c r="N186" s="224"/>
      <c r="O186" s="224"/>
      <c r="P186" s="224"/>
      <c r="Q186" s="224"/>
      <c r="R186" s="224"/>
      <c r="S186" s="224"/>
      <c r="T186" s="225"/>
      <c r="AT186" s="226" t="s">
        <v>146</v>
      </c>
      <c r="AU186" s="226" t="s">
        <v>83</v>
      </c>
      <c r="AV186" s="15" t="s">
        <v>142</v>
      </c>
      <c r="AW186" s="15" t="s">
        <v>33</v>
      </c>
      <c r="AX186" s="15" t="s">
        <v>80</v>
      </c>
      <c r="AY186" s="226" t="s">
        <v>135</v>
      </c>
    </row>
    <row r="187" spans="1:65" s="2" customFormat="1" ht="24.15" customHeight="1">
      <c r="A187" s="35"/>
      <c r="B187" s="36"/>
      <c r="C187" s="227" t="s">
        <v>345</v>
      </c>
      <c r="D187" s="227" t="s">
        <v>210</v>
      </c>
      <c r="E187" s="228" t="s">
        <v>785</v>
      </c>
      <c r="F187" s="229" t="s">
        <v>786</v>
      </c>
      <c r="G187" s="230" t="s">
        <v>246</v>
      </c>
      <c r="H187" s="231">
        <v>7.694</v>
      </c>
      <c r="I187" s="232"/>
      <c r="J187" s="233">
        <f>ROUND(I187*H187,2)</f>
        <v>0</v>
      </c>
      <c r="K187" s="229" t="s">
        <v>141</v>
      </c>
      <c r="L187" s="234"/>
      <c r="M187" s="235" t="s">
        <v>19</v>
      </c>
      <c r="N187" s="236" t="s">
        <v>43</v>
      </c>
      <c r="O187" s="65"/>
      <c r="P187" s="185">
        <f>O187*H187</f>
        <v>0</v>
      </c>
      <c r="Q187" s="185">
        <v>4.6100000000000004E-3</v>
      </c>
      <c r="R187" s="185">
        <f>Q187*H187</f>
        <v>3.5469340000000002E-2</v>
      </c>
      <c r="S187" s="185">
        <v>0</v>
      </c>
      <c r="T187" s="186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87" t="s">
        <v>189</v>
      </c>
      <c r="AT187" s="187" t="s">
        <v>210</v>
      </c>
      <c r="AU187" s="187" t="s">
        <v>83</v>
      </c>
      <c r="AY187" s="18" t="s">
        <v>135</v>
      </c>
      <c r="BE187" s="188">
        <f>IF(N187="základní",J187,0)</f>
        <v>0</v>
      </c>
      <c r="BF187" s="188">
        <f>IF(N187="snížená",J187,0)</f>
        <v>0</v>
      </c>
      <c r="BG187" s="188">
        <f>IF(N187="zákl. přenesená",J187,0)</f>
        <v>0</v>
      </c>
      <c r="BH187" s="188">
        <f>IF(N187="sníž. přenesená",J187,0)</f>
        <v>0</v>
      </c>
      <c r="BI187" s="188">
        <f>IF(N187="nulová",J187,0)</f>
        <v>0</v>
      </c>
      <c r="BJ187" s="18" t="s">
        <v>80</v>
      </c>
      <c r="BK187" s="188">
        <f>ROUND(I187*H187,2)</f>
        <v>0</v>
      </c>
      <c r="BL187" s="18" t="s">
        <v>142</v>
      </c>
      <c r="BM187" s="187" t="s">
        <v>787</v>
      </c>
    </row>
    <row r="188" spans="1:65" s="14" customFormat="1">
      <c r="B188" s="205"/>
      <c r="C188" s="206"/>
      <c r="D188" s="196" t="s">
        <v>146</v>
      </c>
      <c r="E188" s="206"/>
      <c r="F188" s="208" t="s">
        <v>788</v>
      </c>
      <c r="G188" s="206"/>
      <c r="H188" s="209">
        <v>7.694</v>
      </c>
      <c r="I188" s="210"/>
      <c r="J188" s="206"/>
      <c r="K188" s="206"/>
      <c r="L188" s="211"/>
      <c r="M188" s="212"/>
      <c r="N188" s="213"/>
      <c r="O188" s="213"/>
      <c r="P188" s="213"/>
      <c r="Q188" s="213"/>
      <c r="R188" s="213"/>
      <c r="S188" s="213"/>
      <c r="T188" s="214"/>
      <c r="AT188" s="215" t="s">
        <v>146</v>
      </c>
      <c r="AU188" s="215" t="s">
        <v>83</v>
      </c>
      <c r="AV188" s="14" t="s">
        <v>83</v>
      </c>
      <c r="AW188" s="14" t="s">
        <v>4</v>
      </c>
      <c r="AX188" s="14" t="s">
        <v>80</v>
      </c>
      <c r="AY188" s="215" t="s">
        <v>135</v>
      </c>
    </row>
    <row r="189" spans="1:65" s="12" customFormat="1" ht="22.75" customHeight="1">
      <c r="B189" s="160"/>
      <c r="C189" s="161"/>
      <c r="D189" s="162" t="s">
        <v>71</v>
      </c>
      <c r="E189" s="174" t="s">
        <v>231</v>
      </c>
      <c r="F189" s="174" t="s">
        <v>232</v>
      </c>
      <c r="G189" s="161"/>
      <c r="H189" s="161"/>
      <c r="I189" s="164"/>
      <c r="J189" s="175">
        <f>BK189</f>
        <v>0</v>
      </c>
      <c r="K189" s="161"/>
      <c r="L189" s="166"/>
      <c r="M189" s="167"/>
      <c r="N189" s="168"/>
      <c r="O189" s="168"/>
      <c r="P189" s="169">
        <f>SUM(P190:P191)</f>
        <v>0</v>
      </c>
      <c r="Q189" s="168"/>
      <c r="R189" s="169">
        <f>SUM(R190:R191)</f>
        <v>0</v>
      </c>
      <c r="S189" s="168"/>
      <c r="T189" s="170">
        <f>SUM(T190:T191)</f>
        <v>0</v>
      </c>
      <c r="AR189" s="171" t="s">
        <v>80</v>
      </c>
      <c r="AT189" s="172" t="s">
        <v>71</v>
      </c>
      <c r="AU189" s="172" t="s">
        <v>80</v>
      </c>
      <c r="AY189" s="171" t="s">
        <v>135</v>
      </c>
      <c r="BK189" s="173">
        <f>SUM(BK190:BK191)</f>
        <v>0</v>
      </c>
    </row>
    <row r="190" spans="1:65" s="2" customFormat="1" ht="21.75" customHeight="1">
      <c r="A190" s="35"/>
      <c r="B190" s="36"/>
      <c r="C190" s="176" t="s">
        <v>353</v>
      </c>
      <c r="D190" s="176" t="s">
        <v>137</v>
      </c>
      <c r="E190" s="177" t="s">
        <v>234</v>
      </c>
      <c r="F190" s="178" t="s">
        <v>235</v>
      </c>
      <c r="G190" s="179" t="s">
        <v>236</v>
      </c>
      <c r="H190" s="180">
        <v>8.7110000000000003</v>
      </c>
      <c r="I190" s="181"/>
      <c r="J190" s="182">
        <f>ROUND(I190*H190,2)</f>
        <v>0</v>
      </c>
      <c r="K190" s="178" t="s">
        <v>141</v>
      </c>
      <c r="L190" s="40"/>
      <c r="M190" s="183" t="s">
        <v>19</v>
      </c>
      <c r="N190" s="184" t="s">
        <v>43</v>
      </c>
      <c r="O190" s="65"/>
      <c r="P190" s="185">
        <f>O190*H190</f>
        <v>0</v>
      </c>
      <c r="Q190" s="185">
        <v>0</v>
      </c>
      <c r="R190" s="185">
        <f>Q190*H190</f>
        <v>0</v>
      </c>
      <c r="S190" s="185">
        <v>0</v>
      </c>
      <c r="T190" s="186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87" t="s">
        <v>142</v>
      </c>
      <c r="AT190" s="187" t="s">
        <v>137</v>
      </c>
      <c r="AU190" s="187" t="s">
        <v>83</v>
      </c>
      <c r="AY190" s="18" t="s">
        <v>135</v>
      </c>
      <c r="BE190" s="188">
        <f>IF(N190="základní",J190,0)</f>
        <v>0</v>
      </c>
      <c r="BF190" s="188">
        <f>IF(N190="snížená",J190,0)</f>
        <v>0</v>
      </c>
      <c r="BG190" s="188">
        <f>IF(N190="zákl. přenesená",J190,0)</f>
        <v>0</v>
      </c>
      <c r="BH190" s="188">
        <f>IF(N190="sníž. přenesená",J190,0)</f>
        <v>0</v>
      </c>
      <c r="BI190" s="188">
        <f>IF(N190="nulová",J190,0)</f>
        <v>0</v>
      </c>
      <c r="BJ190" s="18" t="s">
        <v>80</v>
      </c>
      <c r="BK190" s="188">
        <f>ROUND(I190*H190,2)</f>
        <v>0</v>
      </c>
      <c r="BL190" s="18" t="s">
        <v>142</v>
      </c>
      <c r="BM190" s="187" t="s">
        <v>789</v>
      </c>
    </row>
    <row r="191" spans="1:65" s="2" customFormat="1">
      <c r="A191" s="35"/>
      <c r="B191" s="36"/>
      <c r="C191" s="37"/>
      <c r="D191" s="189" t="s">
        <v>144</v>
      </c>
      <c r="E191" s="37"/>
      <c r="F191" s="190" t="s">
        <v>238</v>
      </c>
      <c r="G191" s="37"/>
      <c r="H191" s="37"/>
      <c r="I191" s="191"/>
      <c r="J191" s="37"/>
      <c r="K191" s="37"/>
      <c r="L191" s="40"/>
      <c r="M191" s="237"/>
      <c r="N191" s="238"/>
      <c r="O191" s="239"/>
      <c r="P191" s="239"/>
      <c r="Q191" s="239"/>
      <c r="R191" s="239"/>
      <c r="S191" s="239"/>
      <c r="T191" s="240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8" t="s">
        <v>144</v>
      </c>
      <c r="AU191" s="18" t="s">
        <v>83</v>
      </c>
    </row>
    <row r="192" spans="1:65" s="2" customFormat="1" ht="7" customHeight="1">
      <c r="A192" s="35"/>
      <c r="B192" s="48"/>
      <c r="C192" s="49"/>
      <c r="D192" s="49"/>
      <c r="E192" s="49"/>
      <c r="F192" s="49"/>
      <c r="G192" s="49"/>
      <c r="H192" s="49"/>
      <c r="I192" s="49"/>
      <c r="J192" s="49"/>
      <c r="K192" s="49"/>
      <c r="L192" s="40"/>
      <c r="M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</row>
  </sheetData>
  <sheetProtection algorithmName="SHA-512" hashValue="i0N2NNyx2TCIfRnnTIK9F4ITt7D/2LL+DiOlWOTgRmMtlMMAkg44e8g7aUIORM5A/jBx1LwJorOwy/R6sLS5Rw==" saltValue="L2gLagGZooj71iAZKr7fymASJSIic2rRKGzK1SCnIuR6yklGVf8Ki7KWQ53KJJcpTuLEdOA6LogXaiFu7708YA==" spinCount="100000" sheet="1" objects="1" scenarios="1" formatColumns="0" formatRows="0" autoFilter="0"/>
  <autoFilter ref="C84:K191" xr:uid="{00000000-0009-0000-0000-000006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 xr:uid="{00000000-0004-0000-0600-000000000000}"/>
    <hyperlink ref="F94" r:id="rId2" xr:uid="{00000000-0004-0000-0600-000001000000}"/>
    <hyperlink ref="F99" r:id="rId3" xr:uid="{00000000-0004-0000-0600-000002000000}"/>
    <hyperlink ref="F108" r:id="rId4" xr:uid="{00000000-0004-0000-0600-000003000000}"/>
    <hyperlink ref="F113" r:id="rId5" xr:uid="{00000000-0004-0000-0600-000004000000}"/>
    <hyperlink ref="F118" r:id="rId6" xr:uid="{00000000-0004-0000-0600-000005000000}"/>
    <hyperlink ref="F123" r:id="rId7" xr:uid="{00000000-0004-0000-0600-000006000000}"/>
    <hyperlink ref="F128" r:id="rId8" xr:uid="{00000000-0004-0000-0600-000007000000}"/>
    <hyperlink ref="F133" r:id="rId9" xr:uid="{00000000-0004-0000-0600-000008000000}"/>
    <hyperlink ref="F138" r:id="rId10" xr:uid="{00000000-0004-0000-0600-000009000000}"/>
    <hyperlink ref="F148" r:id="rId11" xr:uid="{00000000-0004-0000-0600-00000A000000}"/>
    <hyperlink ref="F153" r:id="rId12" xr:uid="{00000000-0004-0000-0600-00000B000000}"/>
    <hyperlink ref="F159" r:id="rId13" xr:uid="{00000000-0004-0000-0600-00000C000000}"/>
    <hyperlink ref="F165" r:id="rId14" xr:uid="{00000000-0004-0000-0600-00000D000000}"/>
    <hyperlink ref="F171" r:id="rId15" xr:uid="{00000000-0004-0000-0600-00000E000000}"/>
    <hyperlink ref="F176" r:id="rId16" xr:uid="{00000000-0004-0000-0600-00000F000000}"/>
    <hyperlink ref="F183" r:id="rId17" xr:uid="{00000000-0004-0000-0600-000010000000}"/>
    <hyperlink ref="F191" r:id="rId18" xr:uid="{00000000-0004-0000-0600-00001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9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165"/>
  <sheetViews>
    <sheetView showGridLines="0" workbookViewId="0"/>
  </sheetViews>
  <sheetFormatPr defaultRowHeight="10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26"/>
      <c r="M2" s="326"/>
      <c r="N2" s="326"/>
      <c r="O2" s="326"/>
      <c r="P2" s="326"/>
      <c r="Q2" s="326"/>
      <c r="R2" s="326"/>
      <c r="S2" s="326"/>
      <c r="T2" s="326"/>
      <c r="U2" s="326"/>
      <c r="V2" s="326"/>
      <c r="AT2" s="18" t="s">
        <v>101</v>
      </c>
    </row>
    <row r="3" spans="1:46" s="1" customFormat="1" ht="7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83</v>
      </c>
    </row>
    <row r="4" spans="1:46" s="1" customFormat="1" ht="25" customHeight="1">
      <c r="B4" s="21"/>
      <c r="D4" s="104" t="s">
        <v>105</v>
      </c>
      <c r="L4" s="21"/>
      <c r="M4" s="105" t="s">
        <v>10</v>
      </c>
      <c r="AT4" s="18" t="s">
        <v>4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9" t="str">
        <f>'Rekapitulace stavby'!K6</f>
        <v>Rybník Voříšek v k.ú. Rašovice u Hlasiva</v>
      </c>
      <c r="F7" s="370"/>
      <c r="G7" s="370"/>
      <c r="H7" s="370"/>
      <c r="L7" s="21"/>
    </row>
    <row r="8" spans="1:46" s="2" customFormat="1" ht="12" customHeight="1">
      <c r="A8" s="35"/>
      <c r="B8" s="40"/>
      <c r="C8" s="35"/>
      <c r="D8" s="106" t="s">
        <v>106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1" t="s">
        <v>790</v>
      </c>
      <c r="F9" s="372"/>
      <c r="G9" s="372"/>
      <c r="H9" s="372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82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26. 11. 2021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75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7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3" t="str">
        <f>'Rekapitulace stavby'!E14</f>
        <v>Vyplň údaj</v>
      </c>
      <c r="F18" s="374"/>
      <c r="G18" s="374"/>
      <c r="H18" s="374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7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7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35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7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36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2"/>
      <c r="B27" s="113"/>
      <c r="C27" s="112"/>
      <c r="D27" s="112"/>
      <c r="E27" s="375" t="s">
        <v>19</v>
      </c>
      <c r="F27" s="375"/>
      <c r="G27" s="375"/>
      <c r="H27" s="375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7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7" customHeight="1">
      <c r="A29" s="35"/>
      <c r="B29" s="40"/>
      <c r="C29" s="35"/>
      <c r="D29" s="115"/>
      <c r="E29" s="115"/>
      <c r="F29" s="115"/>
      <c r="G29" s="115"/>
      <c r="H29" s="115"/>
      <c r="I29" s="115"/>
      <c r="J29" s="115"/>
      <c r="K29" s="115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4" customHeight="1">
      <c r="A30" s="35"/>
      <c r="B30" s="40"/>
      <c r="C30" s="35"/>
      <c r="D30" s="116" t="s">
        <v>38</v>
      </c>
      <c r="E30" s="35"/>
      <c r="F30" s="35"/>
      <c r="G30" s="35"/>
      <c r="H30" s="35"/>
      <c r="I30" s="35"/>
      <c r="J30" s="117">
        <f>ROUND(J83,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7" customHeight="1">
      <c r="A31" s="35"/>
      <c r="B31" s="40"/>
      <c r="C31" s="35"/>
      <c r="D31" s="115"/>
      <c r="E31" s="115"/>
      <c r="F31" s="115"/>
      <c r="G31" s="115"/>
      <c r="H31" s="115"/>
      <c r="I31" s="115"/>
      <c r="J31" s="115"/>
      <c r="K31" s="115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8" t="s">
        <v>40</v>
      </c>
      <c r="G32" s="35"/>
      <c r="H32" s="35"/>
      <c r="I32" s="118" t="s">
        <v>39</v>
      </c>
      <c r="J32" s="118" t="s">
        <v>41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9" t="s">
        <v>42</v>
      </c>
      <c r="E33" s="106" t="s">
        <v>43</v>
      </c>
      <c r="F33" s="120">
        <f>ROUND((SUM(BE83:BE164)),  2)</f>
        <v>0</v>
      </c>
      <c r="G33" s="35"/>
      <c r="H33" s="35"/>
      <c r="I33" s="121">
        <v>0.21</v>
      </c>
      <c r="J33" s="120">
        <f>ROUND(((SUM(BE83:BE164))*I33),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6" t="s">
        <v>44</v>
      </c>
      <c r="F34" s="120">
        <f>ROUND((SUM(BF83:BF164)),  2)</f>
        <v>0</v>
      </c>
      <c r="G34" s="35"/>
      <c r="H34" s="35"/>
      <c r="I34" s="121">
        <v>0.15</v>
      </c>
      <c r="J34" s="120">
        <f>ROUND(((SUM(BF83:BF164))*I34),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6" t="s">
        <v>45</v>
      </c>
      <c r="F35" s="120">
        <f>ROUND((SUM(BG83:BG164)),  2)</f>
        <v>0</v>
      </c>
      <c r="G35" s="35"/>
      <c r="H35" s="35"/>
      <c r="I35" s="121">
        <v>0.21</v>
      </c>
      <c r="J35" s="120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6" t="s">
        <v>46</v>
      </c>
      <c r="F36" s="120">
        <f>ROUND((SUM(BH83:BH164)),  2)</f>
        <v>0</v>
      </c>
      <c r="G36" s="35"/>
      <c r="H36" s="35"/>
      <c r="I36" s="121">
        <v>0.15</v>
      </c>
      <c r="J36" s="120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6" t="s">
        <v>47</v>
      </c>
      <c r="F37" s="120">
        <f>ROUND((SUM(BI83:BI164)),  2)</f>
        <v>0</v>
      </c>
      <c r="G37" s="35"/>
      <c r="H37" s="35"/>
      <c r="I37" s="121">
        <v>0</v>
      </c>
      <c r="J37" s="120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7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4" customHeight="1">
      <c r="A39" s="35"/>
      <c r="B39" s="40"/>
      <c r="C39" s="122"/>
      <c r="D39" s="123" t="s">
        <v>48</v>
      </c>
      <c r="E39" s="124"/>
      <c r="F39" s="124"/>
      <c r="G39" s="125" t="s">
        <v>49</v>
      </c>
      <c r="H39" s="126" t="s">
        <v>50</v>
      </c>
      <c r="I39" s="124"/>
      <c r="J39" s="127">
        <f>SUM(J30:J37)</f>
        <v>0</v>
      </c>
      <c r="K39" s="128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7" customHeight="1">
      <c r="A44" s="35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5" customHeight="1">
      <c r="A45" s="35"/>
      <c r="B45" s="36"/>
      <c r="C45" s="24" t="s">
        <v>113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7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7" t="str">
        <f>E7</f>
        <v>Rybník Voříšek v k.ú. Rašovice u Hlasiva</v>
      </c>
      <c r="F48" s="368"/>
      <c r="G48" s="368"/>
      <c r="H48" s="368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106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55" t="str">
        <f>E9</f>
        <v>SO 08 - Odstranění meliorace a odstranění cesty</v>
      </c>
      <c r="F50" s="366"/>
      <c r="G50" s="366"/>
      <c r="H50" s="366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7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Rašovice u Hlasiva</v>
      </c>
      <c r="G52" s="37"/>
      <c r="H52" s="37"/>
      <c r="I52" s="30" t="s">
        <v>23</v>
      </c>
      <c r="J52" s="60" t="str">
        <f>IF(J12="","",J12)</f>
        <v>26. 11. 2021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7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15" customHeight="1">
      <c r="A54" s="35"/>
      <c r="B54" s="36"/>
      <c r="C54" s="30" t="s">
        <v>25</v>
      </c>
      <c r="D54" s="37"/>
      <c r="E54" s="37"/>
      <c r="F54" s="28" t="str">
        <f>E15</f>
        <v>Projekce rybníky</v>
      </c>
      <c r="G54" s="37"/>
      <c r="H54" s="37"/>
      <c r="I54" s="30" t="s">
        <v>31</v>
      </c>
      <c r="J54" s="33" t="str">
        <f>E21</f>
        <v>Ing. Pavel Janouš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25.65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Ing. Micheala Přenosilová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2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3" t="s">
        <v>114</v>
      </c>
      <c r="D57" s="134"/>
      <c r="E57" s="134"/>
      <c r="F57" s="134"/>
      <c r="G57" s="134"/>
      <c r="H57" s="134"/>
      <c r="I57" s="134"/>
      <c r="J57" s="135" t="s">
        <v>115</v>
      </c>
      <c r="K57" s="134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2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75" customHeight="1">
      <c r="A59" s="35"/>
      <c r="B59" s="36"/>
      <c r="C59" s="136" t="s">
        <v>70</v>
      </c>
      <c r="D59" s="37"/>
      <c r="E59" s="37"/>
      <c r="F59" s="37"/>
      <c r="G59" s="37"/>
      <c r="H59" s="37"/>
      <c r="I59" s="37"/>
      <c r="J59" s="78">
        <f>J83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116</v>
      </c>
    </row>
    <row r="60" spans="1:47" s="9" customFormat="1" ht="25" customHeight="1">
      <c r="B60" s="137"/>
      <c r="C60" s="138"/>
      <c r="D60" s="139" t="s">
        <v>117</v>
      </c>
      <c r="E60" s="140"/>
      <c r="F60" s="140"/>
      <c r="G60" s="140"/>
      <c r="H60" s="140"/>
      <c r="I60" s="140"/>
      <c r="J60" s="141">
        <f>J84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118</v>
      </c>
      <c r="E61" s="146"/>
      <c r="F61" s="146"/>
      <c r="G61" s="146"/>
      <c r="H61" s="146"/>
      <c r="I61" s="146"/>
      <c r="J61" s="147">
        <f>J85</f>
        <v>0</v>
      </c>
      <c r="K61" s="144"/>
      <c r="L61" s="148"/>
    </row>
    <row r="62" spans="1:47" s="10" customFormat="1" ht="19.899999999999999" customHeight="1">
      <c r="B62" s="143"/>
      <c r="C62" s="144"/>
      <c r="D62" s="145" t="s">
        <v>383</v>
      </c>
      <c r="E62" s="146"/>
      <c r="F62" s="146"/>
      <c r="G62" s="146"/>
      <c r="H62" s="146"/>
      <c r="I62" s="146"/>
      <c r="J62" s="147">
        <f>J143</f>
        <v>0</v>
      </c>
      <c r="K62" s="144"/>
      <c r="L62" s="148"/>
    </row>
    <row r="63" spans="1:47" s="10" customFormat="1" ht="19.899999999999999" customHeight="1">
      <c r="B63" s="143"/>
      <c r="C63" s="144"/>
      <c r="D63" s="145" t="s">
        <v>791</v>
      </c>
      <c r="E63" s="146"/>
      <c r="F63" s="146"/>
      <c r="G63" s="146"/>
      <c r="H63" s="146"/>
      <c r="I63" s="146"/>
      <c r="J63" s="147">
        <f>J157</f>
        <v>0</v>
      </c>
      <c r="K63" s="144"/>
      <c r="L63" s="148"/>
    </row>
    <row r="64" spans="1:47" s="2" customFormat="1" ht="21.75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07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pans="1:31" s="2" customFormat="1" ht="7" customHeight="1">
      <c r="A65" s="35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107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pans="1:31" s="2" customFormat="1" ht="7" customHeight="1">
      <c r="A69" s="35"/>
      <c r="B69" s="50"/>
      <c r="C69" s="51"/>
      <c r="D69" s="51"/>
      <c r="E69" s="51"/>
      <c r="F69" s="51"/>
      <c r="G69" s="51"/>
      <c r="H69" s="51"/>
      <c r="I69" s="51"/>
      <c r="J69" s="51"/>
      <c r="K69" s="51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25" customHeight="1">
      <c r="A70" s="35"/>
      <c r="B70" s="36"/>
      <c r="C70" s="24" t="s">
        <v>120</v>
      </c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7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16</v>
      </c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367" t="str">
        <f>E7</f>
        <v>Rybník Voříšek v k.ú. Rašovice u Hlasiva</v>
      </c>
      <c r="F73" s="368"/>
      <c r="G73" s="368"/>
      <c r="H73" s="368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2" customHeight="1">
      <c r="A74" s="35"/>
      <c r="B74" s="36"/>
      <c r="C74" s="30" t="s">
        <v>106</v>
      </c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6.5" customHeight="1">
      <c r="A75" s="35"/>
      <c r="B75" s="36"/>
      <c r="C75" s="37"/>
      <c r="D75" s="37"/>
      <c r="E75" s="355" t="str">
        <f>E9</f>
        <v>SO 08 - Odstranění meliorace a odstranění cesty</v>
      </c>
      <c r="F75" s="366"/>
      <c r="G75" s="366"/>
      <c r="H75" s="366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7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21</v>
      </c>
      <c r="D77" s="37"/>
      <c r="E77" s="37"/>
      <c r="F77" s="28" t="str">
        <f>F12</f>
        <v>Rašovice u Hlasiva</v>
      </c>
      <c r="G77" s="37"/>
      <c r="H77" s="37"/>
      <c r="I77" s="30" t="s">
        <v>23</v>
      </c>
      <c r="J77" s="60" t="str">
        <f>IF(J12="","",J12)</f>
        <v>26. 11. 2021</v>
      </c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7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5.15" customHeight="1">
      <c r="A79" s="35"/>
      <c r="B79" s="36"/>
      <c r="C79" s="30" t="s">
        <v>25</v>
      </c>
      <c r="D79" s="37"/>
      <c r="E79" s="37"/>
      <c r="F79" s="28" t="str">
        <f>E15</f>
        <v>Projekce rybníky</v>
      </c>
      <c r="G79" s="37"/>
      <c r="H79" s="37"/>
      <c r="I79" s="30" t="s">
        <v>31</v>
      </c>
      <c r="J79" s="33" t="str">
        <f>E21</f>
        <v>Ing. Pavel Janouš</v>
      </c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25.65" customHeight="1">
      <c r="A80" s="35"/>
      <c r="B80" s="36"/>
      <c r="C80" s="30" t="s">
        <v>29</v>
      </c>
      <c r="D80" s="37"/>
      <c r="E80" s="37"/>
      <c r="F80" s="28" t="str">
        <f>IF(E18="","",E18)</f>
        <v>Vyplň údaj</v>
      </c>
      <c r="G80" s="37"/>
      <c r="H80" s="37"/>
      <c r="I80" s="30" t="s">
        <v>34</v>
      </c>
      <c r="J80" s="33" t="str">
        <f>E24</f>
        <v>Ing. Micheala Přenosilová</v>
      </c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0.2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11" customFormat="1" ht="29.25" customHeight="1">
      <c r="A82" s="149"/>
      <c r="B82" s="150"/>
      <c r="C82" s="151" t="s">
        <v>121</v>
      </c>
      <c r="D82" s="152" t="s">
        <v>57</v>
      </c>
      <c r="E82" s="152" t="s">
        <v>53</v>
      </c>
      <c r="F82" s="152" t="s">
        <v>54</v>
      </c>
      <c r="G82" s="152" t="s">
        <v>122</v>
      </c>
      <c r="H82" s="152" t="s">
        <v>123</v>
      </c>
      <c r="I82" s="152" t="s">
        <v>124</v>
      </c>
      <c r="J82" s="152" t="s">
        <v>115</v>
      </c>
      <c r="K82" s="153" t="s">
        <v>125</v>
      </c>
      <c r="L82" s="154"/>
      <c r="M82" s="69" t="s">
        <v>19</v>
      </c>
      <c r="N82" s="70" t="s">
        <v>42</v>
      </c>
      <c r="O82" s="70" t="s">
        <v>126</v>
      </c>
      <c r="P82" s="70" t="s">
        <v>127</v>
      </c>
      <c r="Q82" s="70" t="s">
        <v>128</v>
      </c>
      <c r="R82" s="70" t="s">
        <v>129</v>
      </c>
      <c r="S82" s="70" t="s">
        <v>130</v>
      </c>
      <c r="T82" s="71" t="s">
        <v>131</v>
      </c>
      <c r="U82" s="149"/>
      <c r="V82" s="149"/>
      <c r="W82" s="149"/>
      <c r="X82" s="149"/>
      <c r="Y82" s="149"/>
      <c r="Z82" s="149"/>
      <c r="AA82" s="149"/>
      <c r="AB82" s="149"/>
      <c r="AC82" s="149"/>
      <c r="AD82" s="149"/>
      <c r="AE82" s="149"/>
    </row>
    <row r="83" spans="1:65" s="2" customFormat="1" ht="22.75" customHeight="1">
      <c r="A83" s="35"/>
      <c r="B83" s="36"/>
      <c r="C83" s="76" t="s">
        <v>132</v>
      </c>
      <c r="D83" s="37"/>
      <c r="E83" s="37"/>
      <c r="F83" s="37"/>
      <c r="G83" s="37"/>
      <c r="H83" s="37"/>
      <c r="I83" s="37"/>
      <c r="J83" s="155">
        <f>BK83</f>
        <v>0</v>
      </c>
      <c r="K83" s="37"/>
      <c r="L83" s="40"/>
      <c r="M83" s="72"/>
      <c r="N83" s="156"/>
      <c r="O83" s="73"/>
      <c r="P83" s="157">
        <f>P84</f>
        <v>0</v>
      </c>
      <c r="Q83" s="73"/>
      <c r="R83" s="157">
        <f>R84</f>
        <v>0.34519031</v>
      </c>
      <c r="S83" s="73"/>
      <c r="T83" s="158">
        <f>T84</f>
        <v>25.780881000000001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8" t="s">
        <v>71</v>
      </c>
      <c r="AU83" s="18" t="s">
        <v>116</v>
      </c>
      <c r="BK83" s="159">
        <f>BK84</f>
        <v>0</v>
      </c>
    </row>
    <row r="84" spans="1:65" s="12" customFormat="1" ht="25.9" customHeight="1">
      <c r="B84" s="160"/>
      <c r="C84" s="161"/>
      <c r="D84" s="162" t="s">
        <v>71</v>
      </c>
      <c r="E84" s="163" t="s">
        <v>133</v>
      </c>
      <c r="F84" s="163" t="s">
        <v>134</v>
      </c>
      <c r="G84" s="161"/>
      <c r="H84" s="161"/>
      <c r="I84" s="164"/>
      <c r="J84" s="165">
        <f>BK84</f>
        <v>0</v>
      </c>
      <c r="K84" s="161"/>
      <c r="L84" s="166"/>
      <c r="M84" s="167"/>
      <c r="N84" s="168"/>
      <c r="O84" s="168"/>
      <c r="P84" s="169">
        <f>P85+P143+P157</f>
        <v>0</v>
      </c>
      <c r="Q84" s="168"/>
      <c r="R84" s="169">
        <f>R85+R143+R157</f>
        <v>0.34519031</v>
      </c>
      <c r="S84" s="168"/>
      <c r="T84" s="170">
        <f>T85+T143+T157</f>
        <v>25.780881000000001</v>
      </c>
      <c r="AR84" s="171" t="s">
        <v>80</v>
      </c>
      <c r="AT84" s="172" t="s">
        <v>71</v>
      </c>
      <c r="AU84" s="172" t="s">
        <v>72</v>
      </c>
      <c r="AY84" s="171" t="s">
        <v>135</v>
      </c>
      <c r="BK84" s="173">
        <f>BK85+BK143+BK157</f>
        <v>0</v>
      </c>
    </row>
    <row r="85" spans="1:65" s="12" customFormat="1" ht="22.75" customHeight="1">
      <c r="B85" s="160"/>
      <c r="C85" s="161"/>
      <c r="D85" s="162" t="s">
        <v>71</v>
      </c>
      <c r="E85" s="174" t="s">
        <v>80</v>
      </c>
      <c r="F85" s="174" t="s">
        <v>136</v>
      </c>
      <c r="G85" s="161"/>
      <c r="H85" s="161"/>
      <c r="I85" s="164"/>
      <c r="J85" s="175">
        <f>BK85</f>
        <v>0</v>
      </c>
      <c r="K85" s="161"/>
      <c r="L85" s="166"/>
      <c r="M85" s="167"/>
      <c r="N85" s="168"/>
      <c r="O85" s="168"/>
      <c r="P85" s="169">
        <f>SUM(P86:P142)</f>
        <v>0</v>
      </c>
      <c r="Q85" s="168"/>
      <c r="R85" s="169">
        <f>SUM(R86:R142)</f>
        <v>0.33200000000000002</v>
      </c>
      <c r="S85" s="168"/>
      <c r="T85" s="170">
        <f>SUM(T86:T142)</f>
        <v>0</v>
      </c>
      <c r="AR85" s="171" t="s">
        <v>80</v>
      </c>
      <c r="AT85" s="172" t="s">
        <v>71</v>
      </c>
      <c r="AU85" s="172" t="s">
        <v>80</v>
      </c>
      <c r="AY85" s="171" t="s">
        <v>135</v>
      </c>
      <c r="BK85" s="173">
        <f>SUM(BK86:BK142)</f>
        <v>0</v>
      </c>
    </row>
    <row r="86" spans="1:65" s="2" customFormat="1" ht="33" customHeight="1">
      <c r="A86" s="35"/>
      <c r="B86" s="36"/>
      <c r="C86" s="176" t="s">
        <v>80</v>
      </c>
      <c r="D86" s="176" t="s">
        <v>137</v>
      </c>
      <c r="E86" s="177" t="s">
        <v>792</v>
      </c>
      <c r="F86" s="178" t="s">
        <v>793</v>
      </c>
      <c r="G86" s="179" t="s">
        <v>152</v>
      </c>
      <c r="H86" s="180">
        <v>33.200000000000003</v>
      </c>
      <c r="I86" s="181"/>
      <c r="J86" s="182">
        <f>ROUND(I86*H86,2)</f>
        <v>0</v>
      </c>
      <c r="K86" s="178" t="s">
        <v>141</v>
      </c>
      <c r="L86" s="40"/>
      <c r="M86" s="183" t="s">
        <v>19</v>
      </c>
      <c r="N86" s="184" t="s">
        <v>43</v>
      </c>
      <c r="O86" s="65"/>
      <c r="P86" s="185">
        <f>O86*H86</f>
        <v>0</v>
      </c>
      <c r="Q86" s="185">
        <v>0</v>
      </c>
      <c r="R86" s="185">
        <f>Q86*H86</f>
        <v>0</v>
      </c>
      <c r="S86" s="185">
        <v>0</v>
      </c>
      <c r="T86" s="186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87" t="s">
        <v>142</v>
      </c>
      <c r="AT86" s="187" t="s">
        <v>137</v>
      </c>
      <c r="AU86" s="187" t="s">
        <v>83</v>
      </c>
      <c r="AY86" s="18" t="s">
        <v>135</v>
      </c>
      <c r="BE86" s="188">
        <f>IF(N86="základní",J86,0)</f>
        <v>0</v>
      </c>
      <c r="BF86" s="188">
        <f>IF(N86="snížená",J86,0)</f>
        <v>0</v>
      </c>
      <c r="BG86" s="188">
        <f>IF(N86="zákl. přenesená",J86,0)</f>
        <v>0</v>
      </c>
      <c r="BH86" s="188">
        <f>IF(N86="sníž. přenesená",J86,0)</f>
        <v>0</v>
      </c>
      <c r="BI86" s="188">
        <f>IF(N86="nulová",J86,0)</f>
        <v>0</v>
      </c>
      <c r="BJ86" s="18" t="s">
        <v>80</v>
      </c>
      <c r="BK86" s="188">
        <f>ROUND(I86*H86,2)</f>
        <v>0</v>
      </c>
      <c r="BL86" s="18" t="s">
        <v>142</v>
      </c>
      <c r="BM86" s="187" t="s">
        <v>794</v>
      </c>
    </row>
    <row r="87" spans="1:65" s="2" customFormat="1">
      <c r="A87" s="35"/>
      <c r="B87" s="36"/>
      <c r="C87" s="37"/>
      <c r="D87" s="189" t="s">
        <v>144</v>
      </c>
      <c r="E87" s="37"/>
      <c r="F87" s="190" t="s">
        <v>795</v>
      </c>
      <c r="G87" s="37"/>
      <c r="H87" s="37"/>
      <c r="I87" s="191"/>
      <c r="J87" s="37"/>
      <c r="K87" s="37"/>
      <c r="L87" s="40"/>
      <c r="M87" s="192"/>
      <c r="N87" s="193"/>
      <c r="O87" s="65"/>
      <c r="P87" s="65"/>
      <c r="Q87" s="65"/>
      <c r="R87" s="65"/>
      <c r="S87" s="65"/>
      <c r="T87" s="66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144</v>
      </c>
      <c r="AU87" s="18" t="s">
        <v>83</v>
      </c>
    </row>
    <row r="88" spans="1:65" s="13" customFormat="1">
      <c r="B88" s="194"/>
      <c r="C88" s="195"/>
      <c r="D88" s="196" t="s">
        <v>146</v>
      </c>
      <c r="E88" s="197" t="s">
        <v>19</v>
      </c>
      <c r="F88" s="198" t="s">
        <v>796</v>
      </c>
      <c r="G88" s="195"/>
      <c r="H88" s="197" t="s">
        <v>19</v>
      </c>
      <c r="I88" s="199"/>
      <c r="J88" s="195"/>
      <c r="K88" s="195"/>
      <c r="L88" s="200"/>
      <c r="M88" s="201"/>
      <c r="N88" s="202"/>
      <c r="O88" s="202"/>
      <c r="P88" s="202"/>
      <c r="Q88" s="202"/>
      <c r="R88" s="202"/>
      <c r="S88" s="202"/>
      <c r="T88" s="203"/>
      <c r="AT88" s="204" t="s">
        <v>146</v>
      </c>
      <c r="AU88" s="204" t="s">
        <v>83</v>
      </c>
      <c r="AV88" s="13" t="s">
        <v>80</v>
      </c>
      <c r="AW88" s="13" t="s">
        <v>33</v>
      </c>
      <c r="AX88" s="13" t="s">
        <v>72</v>
      </c>
      <c r="AY88" s="204" t="s">
        <v>135</v>
      </c>
    </row>
    <row r="89" spans="1:65" s="14" customFormat="1">
      <c r="B89" s="205"/>
      <c r="C89" s="206"/>
      <c r="D89" s="196" t="s">
        <v>146</v>
      </c>
      <c r="E89" s="207" t="s">
        <v>19</v>
      </c>
      <c r="F89" s="208" t="s">
        <v>797</v>
      </c>
      <c r="G89" s="206"/>
      <c r="H89" s="209">
        <v>33.200000000000003</v>
      </c>
      <c r="I89" s="210"/>
      <c r="J89" s="206"/>
      <c r="K89" s="206"/>
      <c r="L89" s="211"/>
      <c r="M89" s="212"/>
      <c r="N89" s="213"/>
      <c r="O89" s="213"/>
      <c r="P89" s="213"/>
      <c r="Q89" s="213"/>
      <c r="R89" s="213"/>
      <c r="S89" s="213"/>
      <c r="T89" s="214"/>
      <c r="AT89" s="215" t="s">
        <v>146</v>
      </c>
      <c r="AU89" s="215" t="s">
        <v>83</v>
      </c>
      <c r="AV89" s="14" t="s">
        <v>83</v>
      </c>
      <c r="AW89" s="14" t="s">
        <v>33</v>
      </c>
      <c r="AX89" s="14" t="s">
        <v>72</v>
      </c>
      <c r="AY89" s="215" t="s">
        <v>135</v>
      </c>
    </row>
    <row r="90" spans="1:65" s="15" customFormat="1">
      <c r="B90" s="216"/>
      <c r="C90" s="217"/>
      <c r="D90" s="196" t="s">
        <v>146</v>
      </c>
      <c r="E90" s="218" t="s">
        <v>19</v>
      </c>
      <c r="F90" s="219" t="s">
        <v>149</v>
      </c>
      <c r="G90" s="217"/>
      <c r="H90" s="220">
        <v>33.200000000000003</v>
      </c>
      <c r="I90" s="221"/>
      <c r="J90" s="217"/>
      <c r="K90" s="217"/>
      <c r="L90" s="222"/>
      <c r="M90" s="223"/>
      <c r="N90" s="224"/>
      <c r="O90" s="224"/>
      <c r="P90" s="224"/>
      <c r="Q90" s="224"/>
      <c r="R90" s="224"/>
      <c r="S90" s="224"/>
      <c r="T90" s="225"/>
      <c r="AT90" s="226" t="s">
        <v>146</v>
      </c>
      <c r="AU90" s="226" t="s">
        <v>83</v>
      </c>
      <c r="AV90" s="15" t="s">
        <v>142</v>
      </c>
      <c r="AW90" s="15" t="s">
        <v>33</v>
      </c>
      <c r="AX90" s="15" t="s">
        <v>80</v>
      </c>
      <c r="AY90" s="226" t="s">
        <v>135</v>
      </c>
    </row>
    <row r="91" spans="1:65" s="2" customFormat="1" ht="55.5" customHeight="1">
      <c r="A91" s="35"/>
      <c r="B91" s="36"/>
      <c r="C91" s="176" t="s">
        <v>83</v>
      </c>
      <c r="D91" s="176" t="s">
        <v>137</v>
      </c>
      <c r="E91" s="177" t="s">
        <v>798</v>
      </c>
      <c r="F91" s="178" t="s">
        <v>799</v>
      </c>
      <c r="G91" s="179" t="s">
        <v>152</v>
      </c>
      <c r="H91" s="180">
        <v>33.200000000000003</v>
      </c>
      <c r="I91" s="181"/>
      <c r="J91" s="182">
        <f>ROUND(I91*H91,2)</f>
        <v>0</v>
      </c>
      <c r="K91" s="178" t="s">
        <v>141</v>
      </c>
      <c r="L91" s="40"/>
      <c r="M91" s="183" t="s">
        <v>19</v>
      </c>
      <c r="N91" s="184" t="s">
        <v>43</v>
      </c>
      <c r="O91" s="65"/>
      <c r="P91" s="185">
        <f>O91*H91</f>
        <v>0</v>
      </c>
      <c r="Q91" s="185">
        <v>0</v>
      </c>
      <c r="R91" s="185">
        <f>Q91*H91</f>
        <v>0</v>
      </c>
      <c r="S91" s="185">
        <v>0</v>
      </c>
      <c r="T91" s="186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7" t="s">
        <v>142</v>
      </c>
      <c r="AT91" s="187" t="s">
        <v>137</v>
      </c>
      <c r="AU91" s="187" t="s">
        <v>83</v>
      </c>
      <c r="AY91" s="18" t="s">
        <v>135</v>
      </c>
      <c r="BE91" s="188">
        <f>IF(N91="základní",J91,0)</f>
        <v>0</v>
      </c>
      <c r="BF91" s="188">
        <f>IF(N91="snížená",J91,0)</f>
        <v>0</v>
      </c>
      <c r="BG91" s="188">
        <f>IF(N91="zákl. přenesená",J91,0)</f>
        <v>0</v>
      </c>
      <c r="BH91" s="188">
        <f>IF(N91="sníž. přenesená",J91,0)</f>
        <v>0</v>
      </c>
      <c r="BI91" s="188">
        <f>IF(N91="nulová",J91,0)</f>
        <v>0</v>
      </c>
      <c r="BJ91" s="18" t="s">
        <v>80</v>
      </c>
      <c r="BK91" s="188">
        <f>ROUND(I91*H91,2)</f>
        <v>0</v>
      </c>
      <c r="BL91" s="18" t="s">
        <v>142</v>
      </c>
      <c r="BM91" s="187" t="s">
        <v>800</v>
      </c>
    </row>
    <row r="92" spans="1:65" s="2" customFormat="1">
      <c r="A92" s="35"/>
      <c r="B92" s="36"/>
      <c r="C92" s="37"/>
      <c r="D92" s="189" t="s">
        <v>144</v>
      </c>
      <c r="E92" s="37"/>
      <c r="F92" s="190" t="s">
        <v>801</v>
      </c>
      <c r="G92" s="37"/>
      <c r="H92" s="37"/>
      <c r="I92" s="191"/>
      <c r="J92" s="37"/>
      <c r="K92" s="37"/>
      <c r="L92" s="40"/>
      <c r="M92" s="192"/>
      <c r="N92" s="193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144</v>
      </c>
      <c r="AU92" s="18" t="s">
        <v>83</v>
      </c>
    </row>
    <row r="93" spans="1:65" s="13" customFormat="1">
      <c r="B93" s="194"/>
      <c r="C93" s="195"/>
      <c r="D93" s="196" t="s">
        <v>146</v>
      </c>
      <c r="E93" s="197" t="s">
        <v>19</v>
      </c>
      <c r="F93" s="198" t="s">
        <v>802</v>
      </c>
      <c r="G93" s="195"/>
      <c r="H93" s="197" t="s">
        <v>19</v>
      </c>
      <c r="I93" s="199"/>
      <c r="J93" s="195"/>
      <c r="K93" s="195"/>
      <c r="L93" s="200"/>
      <c r="M93" s="201"/>
      <c r="N93" s="202"/>
      <c r="O93" s="202"/>
      <c r="P93" s="202"/>
      <c r="Q93" s="202"/>
      <c r="R93" s="202"/>
      <c r="S93" s="202"/>
      <c r="T93" s="203"/>
      <c r="AT93" s="204" t="s">
        <v>146</v>
      </c>
      <c r="AU93" s="204" t="s">
        <v>83</v>
      </c>
      <c r="AV93" s="13" t="s">
        <v>80</v>
      </c>
      <c r="AW93" s="13" t="s">
        <v>33</v>
      </c>
      <c r="AX93" s="13" t="s">
        <v>72</v>
      </c>
      <c r="AY93" s="204" t="s">
        <v>135</v>
      </c>
    </row>
    <row r="94" spans="1:65" s="14" customFormat="1">
      <c r="B94" s="205"/>
      <c r="C94" s="206"/>
      <c r="D94" s="196" t="s">
        <v>146</v>
      </c>
      <c r="E94" s="207" t="s">
        <v>19</v>
      </c>
      <c r="F94" s="208" t="s">
        <v>797</v>
      </c>
      <c r="G94" s="206"/>
      <c r="H94" s="209">
        <v>33.200000000000003</v>
      </c>
      <c r="I94" s="210"/>
      <c r="J94" s="206"/>
      <c r="K94" s="206"/>
      <c r="L94" s="211"/>
      <c r="M94" s="212"/>
      <c r="N94" s="213"/>
      <c r="O94" s="213"/>
      <c r="P94" s="213"/>
      <c r="Q94" s="213"/>
      <c r="R94" s="213"/>
      <c r="S94" s="213"/>
      <c r="T94" s="214"/>
      <c r="AT94" s="215" t="s">
        <v>146</v>
      </c>
      <c r="AU94" s="215" t="s">
        <v>83</v>
      </c>
      <c r="AV94" s="14" t="s">
        <v>83</v>
      </c>
      <c r="AW94" s="14" t="s">
        <v>33</v>
      </c>
      <c r="AX94" s="14" t="s">
        <v>72</v>
      </c>
      <c r="AY94" s="215" t="s">
        <v>135</v>
      </c>
    </row>
    <row r="95" spans="1:65" s="15" customFormat="1">
      <c r="B95" s="216"/>
      <c r="C95" s="217"/>
      <c r="D95" s="196" t="s">
        <v>146</v>
      </c>
      <c r="E95" s="218" t="s">
        <v>19</v>
      </c>
      <c r="F95" s="219" t="s">
        <v>149</v>
      </c>
      <c r="G95" s="217"/>
      <c r="H95" s="220">
        <v>33.200000000000003</v>
      </c>
      <c r="I95" s="221"/>
      <c r="J95" s="217"/>
      <c r="K95" s="217"/>
      <c r="L95" s="222"/>
      <c r="M95" s="223"/>
      <c r="N95" s="224"/>
      <c r="O95" s="224"/>
      <c r="P95" s="224"/>
      <c r="Q95" s="224"/>
      <c r="R95" s="224"/>
      <c r="S95" s="224"/>
      <c r="T95" s="225"/>
      <c r="AT95" s="226" t="s">
        <v>146</v>
      </c>
      <c r="AU95" s="226" t="s">
        <v>83</v>
      </c>
      <c r="AV95" s="15" t="s">
        <v>142</v>
      </c>
      <c r="AW95" s="15" t="s">
        <v>33</v>
      </c>
      <c r="AX95" s="15" t="s">
        <v>80</v>
      </c>
      <c r="AY95" s="226" t="s">
        <v>135</v>
      </c>
    </row>
    <row r="96" spans="1:65" s="2" customFormat="1" ht="44.25" customHeight="1">
      <c r="A96" s="35"/>
      <c r="B96" s="36"/>
      <c r="C96" s="176" t="s">
        <v>157</v>
      </c>
      <c r="D96" s="176" t="s">
        <v>137</v>
      </c>
      <c r="E96" s="177" t="s">
        <v>171</v>
      </c>
      <c r="F96" s="178" t="s">
        <v>172</v>
      </c>
      <c r="G96" s="179" t="s">
        <v>152</v>
      </c>
      <c r="H96" s="180">
        <v>33.200000000000003</v>
      </c>
      <c r="I96" s="181"/>
      <c r="J96" s="182">
        <f>ROUND(I96*H96,2)</f>
        <v>0</v>
      </c>
      <c r="K96" s="178" t="s">
        <v>141</v>
      </c>
      <c r="L96" s="40"/>
      <c r="M96" s="183" t="s">
        <v>19</v>
      </c>
      <c r="N96" s="184" t="s">
        <v>43</v>
      </c>
      <c r="O96" s="65"/>
      <c r="P96" s="185">
        <f>O96*H96</f>
        <v>0</v>
      </c>
      <c r="Q96" s="185">
        <v>0</v>
      </c>
      <c r="R96" s="185">
        <f>Q96*H96</f>
        <v>0</v>
      </c>
      <c r="S96" s="185">
        <v>0</v>
      </c>
      <c r="T96" s="186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7" t="s">
        <v>142</v>
      </c>
      <c r="AT96" s="187" t="s">
        <v>137</v>
      </c>
      <c r="AU96" s="187" t="s">
        <v>83</v>
      </c>
      <c r="AY96" s="18" t="s">
        <v>135</v>
      </c>
      <c r="BE96" s="188">
        <f>IF(N96="základní",J96,0)</f>
        <v>0</v>
      </c>
      <c r="BF96" s="188">
        <f>IF(N96="snížená",J96,0)</f>
        <v>0</v>
      </c>
      <c r="BG96" s="188">
        <f>IF(N96="zákl. přenesená",J96,0)</f>
        <v>0</v>
      </c>
      <c r="BH96" s="188">
        <f>IF(N96="sníž. přenesená",J96,0)</f>
        <v>0</v>
      </c>
      <c r="BI96" s="188">
        <f>IF(N96="nulová",J96,0)</f>
        <v>0</v>
      </c>
      <c r="BJ96" s="18" t="s">
        <v>80</v>
      </c>
      <c r="BK96" s="188">
        <f>ROUND(I96*H96,2)</f>
        <v>0</v>
      </c>
      <c r="BL96" s="18" t="s">
        <v>142</v>
      </c>
      <c r="BM96" s="187" t="s">
        <v>803</v>
      </c>
    </row>
    <row r="97" spans="1:65" s="2" customFormat="1">
      <c r="A97" s="35"/>
      <c r="B97" s="36"/>
      <c r="C97" s="37"/>
      <c r="D97" s="189" t="s">
        <v>144</v>
      </c>
      <c r="E97" s="37"/>
      <c r="F97" s="190" t="s">
        <v>174</v>
      </c>
      <c r="G97" s="37"/>
      <c r="H97" s="37"/>
      <c r="I97" s="191"/>
      <c r="J97" s="37"/>
      <c r="K97" s="37"/>
      <c r="L97" s="40"/>
      <c r="M97" s="192"/>
      <c r="N97" s="193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144</v>
      </c>
      <c r="AU97" s="18" t="s">
        <v>83</v>
      </c>
    </row>
    <row r="98" spans="1:65" s="13" customFormat="1">
      <c r="B98" s="194"/>
      <c r="C98" s="195"/>
      <c r="D98" s="196" t="s">
        <v>146</v>
      </c>
      <c r="E98" s="197" t="s">
        <v>19</v>
      </c>
      <c r="F98" s="198" t="s">
        <v>804</v>
      </c>
      <c r="G98" s="195"/>
      <c r="H98" s="197" t="s">
        <v>19</v>
      </c>
      <c r="I98" s="199"/>
      <c r="J98" s="195"/>
      <c r="K98" s="195"/>
      <c r="L98" s="200"/>
      <c r="M98" s="201"/>
      <c r="N98" s="202"/>
      <c r="O98" s="202"/>
      <c r="P98" s="202"/>
      <c r="Q98" s="202"/>
      <c r="R98" s="202"/>
      <c r="S98" s="202"/>
      <c r="T98" s="203"/>
      <c r="AT98" s="204" t="s">
        <v>146</v>
      </c>
      <c r="AU98" s="204" t="s">
        <v>83</v>
      </c>
      <c r="AV98" s="13" t="s">
        <v>80</v>
      </c>
      <c r="AW98" s="13" t="s">
        <v>33</v>
      </c>
      <c r="AX98" s="13" t="s">
        <v>72</v>
      </c>
      <c r="AY98" s="204" t="s">
        <v>135</v>
      </c>
    </row>
    <row r="99" spans="1:65" s="14" customFormat="1">
      <c r="B99" s="205"/>
      <c r="C99" s="206"/>
      <c r="D99" s="196" t="s">
        <v>146</v>
      </c>
      <c r="E99" s="207" t="s">
        <v>19</v>
      </c>
      <c r="F99" s="208" t="s">
        <v>797</v>
      </c>
      <c r="G99" s="206"/>
      <c r="H99" s="209">
        <v>33.200000000000003</v>
      </c>
      <c r="I99" s="210"/>
      <c r="J99" s="206"/>
      <c r="K99" s="206"/>
      <c r="L99" s="211"/>
      <c r="M99" s="212"/>
      <c r="N99" s="213"/>
      <c r="O99" s="213"/>
      <c r="P99" s="213"/>
      <c r="Q99" s="213"/>
      <c r="R99" s="213"/>
      <c r="S99" s="213"/>
      <c r="T99" s="214"/>
      <c r="AT99" s="215" t="s">
        <v>146</v>
      </c>
      <c r="AU99" s="215" t="s">
        <v>83</v>
      </c>
      <c r="AV99" s="14" t="s">
        <v>83</v>
      </c>
      <c r="AW99" s="14" t="s">
        <v>33</v>
      </c>
      <c r="AX99" s="14" t="s">
        <v>72</v>
      </c>
      <c r="AY99" s="215" t="s">
        <v>135</v>
      </c>
    </row>
    <row r="100" spans="1:65" s="15" customFormat="1">
      <c r="B100" s="216"/>
      <c r="C100" s="217"/>
      <c r="D100" s="196" t="s">
        <v>146</v>
      </c>
      <c r="E100" s="218" t="s">
        <v>19</v>
      </c>
      <c r="F100" s="219" t="s">
        <v>149</v>
      </c>
      <c r="G100" s="217"/>
      <c r="H100" s="220">
        <v>33.200000000000003</v>
      </c>
      <c r="I100" s="221"/>
      <c r="J100" s="217"/>
      <c r="K100" s="217"/>
      <c r="L100" s="222"/>
      <c r="M100" s="223"/>
      <c r="N100" s="224"/>
      <c r="O100" s="224"/>
      <c r="P100" s="224"/>
      <c r="Q100" s="224"/>
      <c r="R100" s="224"/>
      <c r="S100" s="224"/>
      <c r="T100" s="225"/>
      <c r="AT100" s="226" t="s">
        <v>146</v>
      </c>
      <c r="AU100" s="226" t="s">
        <v>83</v>
      </c>
      <c r="AV100" s="15" t="s">
        <v>142</v>
      </c>
      <c r="AW100" s="15" t="s">
        <v>33</v>
      </c>
      <c r="AX100" s="15" t="s">
        <v>80</v>
      </c>
      <c r="AY100" s="226" t="s">
        <v>135</v>
      </c>
    </row>
    <row r="101" spans="1:65" s="2" customFormat="1" ht="44.25" customHeight="1">
      <c r="A101" s="35"/>
      <c r="B101" s="36"/>
      <c r="C101" s="176" t="s">
        <v>142</v>
      </c>
      <c r="D101" s="176" t="s">
        <v>137</v>
      </c>
      <c r="E101" s="177" t="s">
        <v>805</v>
      </c>
      <c r="F101" s="178" t="s">
        <v>806</v>
      </c>
      <c r="G101" s="179" t="s">
        <v>152</v>
      </c>
      <c r="H101" s="180">
        <v>10.416</v>
      </c>
      <c r="I101" s="181"/>
      <c r="J101" s="182">
        <f>ROUND(I101*H101,2)</f>
        <v>0</v>
      </c>
      <c r="K101" s="178" t="s">
        <v>141</v>
      </c>
      <c r="L101" s="40"/>
      <c r="M101" s="183" t="s">
        <v>19</v>
      </c>
      <c r="N101" s="184" t="s">
        <v>43</v>
      </c>
      <c r="O101" s="65"/>
      <c r="P101" s="185">
        <f>O101*H101</f>
        <v>0</v>
      </c>
      <c r="Q101" s="185">
        <v>0</v>
      </c>
      <c r="R101" s="185">
        <f>Q101*H101</f>
        <v>0</v>
      </c>
      <c r="S101" s="185">
        <v>0</v>
      </c>
      <c r="T101" s="186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7" t="s">
        <v>142</v>
      </c>
      <c r="AT101" s="187" t="s">
        <v>137</v>
      </c>
      <c r="AU101" s="187" t="s">
        <v>83</v>
      </c>
      <c r="AY101" s="18" t="s">
        <v>135</v>
      </c>
      <c r="BE101" s="188">
        <f>IF(N101="základní",J101,0)</f>
        <v>0</v>
      </c>
      <c r="BF101" s="188">
        <f>IF(N101="snížená",J101,0)</f>
        <v>0</v>
      </c>
      <c r="BG101" s="188">
        <f>IF(N101="zákl. přenesená",J101,0)</f>
        <v>0</v>
      </c>
      <c r="BH101" s="188">
        <f>IF(N101="sníž. přenesená",J101,0)</f>
        <v>0</v>
      </c>
      <c r="BI101" s="188">
        <f>IF(N101="nulová",J101,0)</f>
        <v>0</v>
      </c>
      <c r="BJ101" s="18" t="s">
        <v>80</v>
      </c>
      <c r="BK101" s="188">
        <f>ROUND(I101*H101,2)</f>
        <v>0</v>
      </c>
      <c r="BL101" s="18" t="s">
        <v>142</v>
      </c>
      <c r="BM101" s="187" t="s">
        <v>807</v>
      </c>
    </row>
    <row r="102" spans="1:65" s="2" customFormat="1">
      <c r="A102" s="35"/>
      <c r="B102" s="36"/>
      <c r="C102" s="37"/>
      <c r="D102" s="189" t="s">
        <v>144</v>
      </c>
      <c r="E102" s="37"/>
      <c r="F102" s="190" t="s">
        <v>808</v>
      </c>
      <c r="G102" s="37"/>
      <c r="H102" s="37"/>
      <c r="I102" s="191"/>
      <c r="J102" s="37"/>
      <c r="K102" s="37"/>
      <c r="L102" s="40"/>
      <c r="M102" s="192"/>
      <c r="N102" s="193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144</v>
      </c>
      <c r="AU102" s="18" t="s">
        <v>83</v>
      </c>
    </row>
    <row r="103" spans="1:65" s="13" customFormat="1">
      <c r="B103" s="194"/>
      <c r="C103" s="195"/>
      <c r="D103" s="196" t="s">
        <v>146</v>
      </c>
      <c r="E103" s="197" t="s">
        <v>19</v>
      </c>
      <c r="F103" s="198" t="s">
        <v>809</v>
      </c>
      <c r="G103" s="195"/>
      <c r="H103" s="197" t="s">
        <v>19</v>
      </c>
      <c r="I103" s="199"/>
      <c r="J103" s="195"/>
      <c r="K103" s="195"/>
      <c r="L103" s="200"/>
      <c r="M103" s="201"/>
      <c r="N103" s="202"/>
      <c r="O103" s="202"/>
      <c r="P103" s="202"/>
      <c r="Q103" s="202"/>
      <c r="R103" s="202"/>
      <c r="S103" s="202"/>
      <c r="T103" s="203"/>
      <c r="AT103" s="204" t="s">
        <v>146</v>
      </c>
      <c r="AU103" s="204" t="s">
        <v>83</v>
      </c>
      <c r="AV103" s="13" t="s">
        <v>80</v>
      </c>
      <c r="AW103" s="13" t="s">
        <v>33</v>
      </c>
      <c r="AX103" s="13" t="s">
        <v>72</v>
      </c>
      <c r="AY103" s="204" t="s">
        <v>135</v>
      </c>
    </row>
    <row r="104" spans="1:65" s="14" customFormat="1">
      <c r="B104" s="205"/>
      <c r="C104" s="206"/>
      <c r="D104" s="196" t="s">
        <v>146</v>
      </c>
      <c r="E104" s="207" t="s">
        <v>19</v>
      </c>
      <c r="F104" s="208" t="s">
        <v>810</v>
      </c>
      <c r="G104" s="206"/>
      <c r="H104" s="209">
        <v>3.6080000000000001</v>
      </c>
      <c r="I104" s="210"/>
      <c r="J104" s="206"/>
      <c r="K104" s="206"/>
      <c r="L104" s="211"/>
      <c r="M104" s="212"/>
      <c r="N104" s="213"/>
      <c r="O104" s="213"/>
      <c r="P104" s="213"/>
      <c r="Q104" s="213"/>
      <c r="R104" s="213"/>
      <c r="S104" s="213"/>
      <c r="T104" s="214"/>
      <c r="AT104" s="215" t="s">
        <v>146</v>
      </c>
      <c r="AU104" s="215" t="s">
        <v>83</v>
      </c>
      <c r="AV104" s="14" t="s">
        <v>83</v>
      </c>
      <c r="AW104" s="14" t="s">
        <v>33</v>
      </c>
      <c r="AX104" s="14" t="s">
        <v>72</v>
      </c>
      <c r="AY104" s="215" t="s">
        <v>135</v>
      </c>
    </row>
    <row r="105" spans="1:65" s="13" customFormat="1">
      <c r="B105" s="194"/>
      <c r="C105" s="195"/>
      <c r="D105" s="196" t="s">
        <v>146</v>
      </c>
      <c r="E105" s="197" t="s">
        <v>19</v>
      </c>
      <c r="F105" s="198" t="s">
        <v>811</v>
      </c>
      <c r="G105" s="195"/>
      <c r="H105" s="197" t="s">
        <v>19</v>
      </c>
      <c r="I105" s="199"/>
      <c r="J105" s="195"/>
      <c r="K105" s="195"/>
      <c r="L105" s="200"/>
      <c r="M105" s="201"/>
      <c r="N105" s="202"/>
      <c r="O105" s="202"/>
      <c r="P105" s="202"/>
      <c r="Q105" s="202"/>
      <c r="R105" s="202"/>
      <c r="S105" s="202"/>
      <c r="T105" s="203"/>
      <c r="AT105" s="204" t="s">
        <v>146</v>
      </c>
      <c r="AU105" s="204" t="s">
        <v>83</v>
      </c>
      <c r="AV105" s="13" t="s">
        <v>80</v>
      </c>
      <c r="AW105" s="13" t="s">
        <v>33</v>
      </c>
      <c r="AX105" s="13" t="s">
        <v>72</v>
      </c>
      <c r="AY105" s="204" t="s">
        <v>135</v>
      </c>
    </row>
    <row r="106" spans="1:65" s="14" customFormat="1" ht="20">
      <c r="B106" s="205"/>
      <c r="C106" s="206"/>
      <c r="D106" s="196" t="s">
        <v>146</v>
      </c>
      <c r="E106" s="207" t="s">
        <v>19</v>
      </c>
      <c r="F106" s="208" t="s">
        <v>812</v>
      </c>
      <c r="G106" s="206"/>
      <c r="H106" s="209">
        <v>2.9769999999999999</v>
      </c>
      <c r="I106" s="210"/>
      <c r="J106" s="206"/>
      <c r="K106" s="206"/>
      <c r="L106" s="211"/>
      <c r="M106" s="212"/>
      <c r="N106" s="213"/>
      <c r="O106" s="213"/>
      <c r="P106" s="213"/>
      <c r="Q106" s="213"/>
      <c r="R106" s="213"/>
      <c r="S106" s="213"/>
      <c r="T106" s="214"/>
      <c r="AT106" s="215" t="s">
        <v>146</v>
      </c>
      <c r="AU106" s="215" t="s">
        <v>83</v>
      </c>
      <c r="AV106" s="14" t="s">
        <v>83</v>
      </c>
      <c r="AW106" s="14" t="s">
        <v>33</v>
      </c>
      <c r="AX106" s="14" t="s">
        <v>72</v>
      </c>
      <c r="AY106" s="215" t="s">
        <v>135</v>
      </c>
    </row>
    <row r="107" spans="1:65" s="14" customFormat="1" ht="20">
      <c r="B107" s="205"/>
      <c r="C107" s="206"/>
      <c r="D107" s="196" t="s">
        <v>146</v>
      </c>
      <c r="E107" s="207" t="s">
        <v>19</v>
      </c>
      <c r="F107" s="208" t="s">
        <v>813</v>
      </c>
      <c r="G107" s="206"/>
      <c r="H107" s="209">
        <v>2.3879999999999999</v>
      </c>
      <c r="I107" s="210"/>
      <c r="J107" s="206"/>
      <c r="K107" s="206"/>
      <c r="L107" s="211"/>
      <c r="M107" s="212"/>
      <c r="N107" s="213"/>
      <c r="O107" s="213"/>
      <c r="P107" s="213"/>
      <c r="Q107" s="213"/>
      <c r="R107" s="213"/>
      <c r="S107" s="213"/>
      <c r="T107" s="214"/>
      <c r="AT107" s="215" t="s">
        <v>146</v>
      </c>
      <c r="AU107" s="215" t="s">
        <v>83</v>
      </c>
      <c r="AV107" s="14" t="s">
        <v>83</v>
      </c>
      <c r="AW107" s="14" t="s">
        <v>33</v>
      </c>
      <c r="AX107" s="14" t="s">
        <v>72</v>
      </c>
      <c r="AY107" s="215" t="s">
        <v>135</v>
      </c>
    </row>
    <row r="108" spans="1:65" s="13" customFormat="1">
      <c r="B108" s="194"/>
      <c r="C108" s="195"/>
      <c r="D108" s="196" t="s">
        <v>146</v>
      </c>
      <c r="E108" s="197" t="s">
        <v>19</v>
      </c>
      <c r="F108" s="198" t="s">
        <v>814</v>
      </c>
      <c r="G108" s="195"/>
      <c r="H108" s="197" t="s">
        <v>19</v>
      </c>
      <c r="I108" s="199"/>
      <c r="J108" s="195"/>
      <c r="K108" s="195"/>
      <c r="L108" s="200"/>
      <c r="M108" s="201"/>
      <c r="N108" s="202"/>
      <c r="O108" s="202"/>
      <c r="P108" s="202"/>
      <c r="Q108" s="202"/>
      <c r="R108" s="202"/>
      <c r="S108" s="202"/>
      <c r="T108" s="203"/>
      <c r="AT108" s="204" t="s">
        <v>146</v>
      </c>
      <c r="AU108" s="204" t="s">
        <v>83</v>
      </c>
      <c r="AV108" s="13" t="s">
        <v>80</v>
      </c>
      <c r="AW108" s="13" t="s">
        <v>33</v>
      </c>
      <c r="AX108" s="13" t="s">
        <v>72</v>
      </c>
      <c r="AY108" s="204" t="s">
        <v>135</v>
      </c>
    </row>
    <row r="109" spans="1:65" s="14" customFormat="1">
      <c r="B109" s="205"/>
      <c r="C109" s="206"/>
      <c r="D109" s="196" t="s">
        <v>146</v>
      </c>
      <c r="E109" s="207" t="s">
        <v>19</v>
      </c>
      <c r="F109" s="208" t="s">
        <v>815</v>
      </c>
      <c r="G109" s="206"/>
      <c r="H109" s="209">
        <v>1.4430000000000001</v>
      </c>
      <c r="I109" s="210"/>
      <c r="J109" s="206"/>
      <c r="K109" s="206"/>
      <c r="L109" s="211"/>
      <c r="M109" s="212"/>
      <c r="N109" s="213"/>
      <c r="O109" s="213"/>
      <c r="P109" s="213"/>
      <c r="Q109" s="213"/>
      <c r="R109" s="213"/>
      <c r="S109" s="213"/>
      <c r="T109" s="214"/>
      <c r="AT109" s="215" t="s">
        <v>146</v>
      </c>
      <c r="AU109" s="215" t="s">
        <v>83</v>
      </c>
      <c r="AV109" s="14" t="s">
        <v>83</v>
      </c>
      <c r="AW109" s="14" t="s">
        <v>33</v>
      </c>
      <c r="AX109" s="14" t="s">
        <v>72</v>
      </c>
      <c r="AY109" s="215" t="s">
        <v>135</v>
      </c>
    </row>
    <row r="110" spans="1:65" s="15" customFormat="1">
      <c r="B110" s="216"/>
      <c r="C110" s="217"/>
      <c r="D110" s="196" t="s">
        <v>146</v>
      </c>
      <c r="E110" s="218" t="s">
        <v>19</v>
      </c>
      <c r="F110" s="219" t="s">
        <v>149</v>
      </c>
      <c r="G110" s="217"/>
      <c r="H110" s="220">
        <v>10.416</v>
      </c>
      <c r="I110" s="221"/>
      <c r="J110" s="217"/>
      <c r="K110" s="217"/>
      <c r="L110" s="222"/>
      <c r="M110" s="223"/>
      <c r="N110" s="224"/>
      <c r="O110" s="224"/>
      <c r="P110" s="224"/>
      <c r="Q110" s="224"/>
      <c r="R110" s="224"/>
      <c r="S110" s="224"/>
      <c r="T110" s="225"/>
      <c r="AT110" s="226" t="s">
        <v>146</v>
      </c>
      <c r="AU110" s="226" t="s">
        <v>83</v>
      </c>
      <c r="AV110" s="15" t="s">
        <v>142</v>
      </c>
      <c r="AW110" s="15" t="s">
        <v>33</v>
      </c>
      <c r="AX110" s="15" t="s">
        <v>80</v>
      </c>
      <c r="AY110" s="226" t="s">
        <v>135</v>
      </c>
    </row>
    <row r="111" spans="1:65" s="2" customFormat="1" ht="44.25" customHeight="1">
      <c r="A111" s="35"/>
      <c r="B111" s="36"/>
      <c r="C111" s="176" t="s">
        <v>170</v>
      </c>
      <c r="D111" s="176" t="s">
        <v>137</v>
      </c>
      <c r="E111" s="177" t="s">
        <v>816</v>
      </c>
      <c r="F111" s="178" t="s">
        <v>817</v>
      </c>
      <c r="G111" s="179" t="s">
        <v>152</v>
      </c>
      <c r="H111" s="180">
        <v>33.200000000000003</v>
      </c>
      <c r="I111" s="181"/>
      <c r="J111" s="182">
        <f>ROUND(I111*H111,2)</f>
        <v>0</v>
      </c>
      <c r="K111" s="178" t="s">
        <v>141</v>
      </c>
      <c r="L111" s="40"/>
      <c r="M111" s="183" t="s">
        <v>19</v>
      </c>
      <c r="N111" s="184" t="s">
        <v>43</v>
      </c>
      <c r="O111" s="65"/>
      <c r="P111" s="185">
        <f>O111*H111</f>
        <v>0</v>
      </c>
      <c r="Q111" s="185">
        <v>0</v>
      </c>
      <c r="R111" s="185">
        <f>Q111*H111</f>
        <v>0</v>
      </c>
      <c r="S111" s="185">
        <v>0</v>
      </c>
      <c r="T111" s="186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87" t="s">
        <v>142</v>
      </c>
      <c r="AT111" s="187" t="s">
        <v>137</v>
      </c>
      <c r="AU111" s="187" t="s">
        <v>83</v>
      </c>
      <c r="AY111" s="18" t="s">
        <v>135</v>
      </c>
      <c r="BE111" s="188">
        <f>IF(N111="základní",J111,0)</f>
        <v>0</v>
      </c>
      <c r="BF111" s="188">
        <f>IF(N111="snížená",J111,0)</f>
        <v>0</v>
      </c>
      <c r="BG111" s="188">
        <f>IF(N111="zákl. přenesená",J111,0)</f>
        <v>0</v>
      </c>
      <c r="BH111" s="188">
        <f>IF(N111="sníž. přenesená",J111,0)</f>
        <v>0</v>
      </c>
      <c r="BI111" s="188">
        <f>IF(N111="nulová",J111,0)</f>
        <v>0</v>
      </c>
      <c r="BJ111" s="18" t="s">
        <v>80</v>
      </c>
      <c r="BK111" s="188">
        <f>ROUND(I111*H111,2)</f>
        <v>0</v>
      </c>
      <c r="BL111" s="18" t="s">
        <v>142</v>
      </c>
      <c r="BM111" s="187" t="s">
        <v>818</v>
      </c>
    </row>
    <row r="112" spans="1:65" s="2" customFormat="1">
      <c r="A112" s="35"/>
      <c r="B112" s="36"/>
      <c r="C112" s="37"/>
      <c r="D112" s="189" t="s">
        <v>144</v>
      </c>
      <c r="E112" s="37"/>
      <c r="F112" s="190" t="s">
        <v>819</v>
      </c>
      <c r="G112" s="37"/>
      <c r="H112" s="37"/>
      <c r="I112" s="191"/>
      <c r="J112" s="37"/>
      <c r="K112" s="37"/>
      <c r="L112" s="40"/>
      <c r="M112" s="192"/>
      <c r="N112" s="193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144</v>
      </c>
      <c r="AU112" s="18" t="s">
        <v>83</v>
      </c>
    </row>
    <row r="113" spans="1:65" s="13" customFormat="1">
      <c r="B113" s="194"/>
      <c r="C113" s="195"/>
      <c r="D113" s="196" t="s">
        <v>146</v>
      </c>
      <c r="E113" s="197" t="s">
        <v>19</v>
      </c>
      <c r="F113" s="198" t="s">
        <v>820</v>
      </c>
      <c r="G113" s="195"/>
      <c r="H113" s="197" t="s">
        <v>19</v>
      </c>
      <c r="I113" s="199"/>
      <c r="J113" s="195"/>
      <c r="K113" s="195"/>
      <c r="L113" s="200"/>
      <c r="M113" s="201"/>
      <c r="N113" s="202"/>
      <c r="O113" s="202"/>
      <c r="P113" s="202"/>
      <c r="Q113" s="202"/>
      <c r="R113" s="202"/>
      <c r="S113" s="202"/>
      <c r="T113" s="203"/>
      <c r="AT113" s="204" t="s">
        <v>146</v>
      </c>
      <c r="AU113" s="204" t="s">
        <v>83</v>
      </c>
      <c r="AV113" s="13" t="s">
        <v>80</v>
      </c>
      <c r="AW113" s="13" t="s">
        <v>33</v>
      </c>
      <c r="AX113" s="13" t="s">
        <v>72</v>
      </c>
      <c r="AY113" s="204" t="s">
        <v>135</v>
      </c>
    </row>
    <row r="114" spans="1:65" s="14" customFormat="1">
      <c r="B114" s="205"/>
      <c r="C114" s="206"/>
      <c r="D114" s="196" t="s">
        <v>146</v>
      </c>
      <c r="E114" s="207" t="s">
        <v>19</v>
      </c>
      <c r="F114" s="208" t="s">
        <v>797</v>
      </c>
      <c r="G114" s="206"/>
      <c r="H114" s="209">
        <v>33.200000000000003</v>
      </c>
      <c r="I114" s="210"/>
      <c r="J114" s="206"/>
      <c r="K114" s="206"/>
      <c r="L114" s="211"/>
      <c r="M114" s="212"/>
      <c r="N114" s="213"/>
      <c r="O114" s="213"/>
      <c r="P114" s="213"/>
      <c r="Q114" s="213"/>
      <c r="R114" s="213"/>
      <c r="S114" s="213"/>
      <c r="T114" s="214"/>
      <c r="AT114" s="215" t="s">
        <v>146</v>
      </c>
      <c r="AU114" s="215" t="s">
        <v>83</v>
      </c>
      <c r="AV114" s="14" t="s">
        <v>83</v>
      </c>
      <c r="AW114" s="14" t="s">
        <v>33</v>
      </c>
      <c r="AX114" s="14" t="s">
        <v>72</v>
      </c>
      <c r="AY114" s="215" t="s">
        <v>135</v>
      </c>
    </row>
    <row r="115" spans="1:65" s="15" customFormat="1">
      <c r="B115" s="216"/>
      <c r="C115" s="217"/>
      <c r="D115" s="196" t="s">
        <v>146</v>
      </c>
      <c r="E115" s="218" t="s">
        <v>19</v>
      </c>
      <c r="F115" s="219" t="s">
        <v>149</v>
      </c>
      <c r="G115" s="217"/>
      <c r="H115" s="220">
        <v>33.200000000000003</v>
      </c>
      <c r="I115" s="221"/>
      <c r="J115" s="217"/>
      <c r="K115" s="217"/>
      <c r="L115" s="222"/>
      <c r="M115" s="223"/>
      <c r="N115" s="224"/>
      <c r="O115" s="224"/>
      <c r="P115" s="224"/>
      <c r="Q115" s="224"/>
      <c r="R115" s="224"/>
      <c r="S115" s="224"/>
      <c r="T115" s="225"/>
      <c r="AT115" s="226" t="s">
        <v>146</v>
      </c>
      <c r="AU115" s="226" t="s">
        <v>83</v>
      </c>
      <c r="AV115" s="15" t="s">
        <v>142</v>
      </c>
      <c r="AW115" s="15" t="s">
        <v>33</v>
      </c>
      <c r="AX115" s="15" t="s">
        <v>80</v>
      </c>
      <c r="AY115" s="226" t="s">
        <v>135</v>
      </c>
    </row>
    <row r="116" spans="1:65" s="2" customFormat="1" ht="24.15" customHeight="1">
      <c r="A116" s="35"/>
      <c r="B116" s="36"/>
      <c r="C116" s="227" t="s">
        <v>177</v>
      </c>
      <c r="D116" s="227" t="s">
        <v>210</v>
      </c>
      <c r="E116" s="228" t="s">
        <v>821</v>
      </c>
      <c r="F116" s="229" t="s">
        <v>822</v>
      </c>
      <c r="G116" s="230" t="s">
        <v>236</v>
      </c>
      <c r="H116" s="231">
        <v>25.122</v>
      </c>
      <c r="I116" s="232"/>
      <c r="J116" s="233">
        <f>ROUND(I116*H116,2)</f>
        <v>0</v>
      </c>
      <c r="K116" s="229" t="s">
        <v>141</v>
      </c>
      <c r="L116" s="234"/>
      <c r="M116" s="235" t="s">
        <v>19</v>
      </c>
      <c r="N116" s="236" t="s">
        <v>43</v>
      </c>
      <c r="O116" s="65"/>
      <c r="P116" s="185">
        <f>O116*H116</f>
        <v>0</v>
      </c>
      <c r="Q116" s="185">
        <v>0</v>
      </c>
      <c r="R116" s="185">
        <f>Q116*H116</f>
        <v>0</v>
      </c>
      <c r="S116" s="185">
        <v>0</v>
      </c>
      <c r="T116" s="186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87" t="s">
        <v>189</v>
      </c>
      <c r="AT116" s="187" t="s">
        <v>210</v>
      </c>
      <c r="AU116" s="187" t="s">
        <v>83</v>
      </c>
      <c r="AY116" s="18" t="s">
        <v>135</v>
      </c>
      <c r="BE116" s="188">
        <f>IF(N116="základní",J116,0)</f>
        <v>0</v>
      </c>
      <c r="BF116" s="188">
        <f>IF(N116="snížená",J116,0)</f>
        <v>0</v>
      </c>
      <c r="BG116" s="188">
        <f>IF(N116="zákl. přenesená",J116,0)</f>
        <v>0</v>
      </c>
      <c r="BH116" s="188">
        <f>IF(N116="sníž. přenesená",J116,0)</f>
        <v>0</v>
      </c>
      <c r="BI116" s="188">
        <f>IF(N116="nulová",J116,0)</f>
        <v>0</v>
      </c>
      <c r="BJ116" s="18" t="s">
        <v>80</v>
      </c>
      <c r="BK116" s="188">
        <f>ROUND(I116*H116,2)</f>
        <v>0</v>
      </c>
      <c r="BL116" s="18" t="s">
        <v>142</v>
      </c>
      <c r="BM116" s="187" t="s">
        <v>823</v>
      </c>
    </row>
    <row r="117" spans="1:65" s="13" customFormat="1">
      <c r="B117" s="194"/>
      <c r="C117" s="195"/>
      <c r="D117" s="196" t="s">
        <v>146</v>
      </c>
      <c r="E117" s="197" t="s">
        <v>19</v>
      </c>
      <c r="F117" s="198" t="s">
        <v>809</v>
      </c>
      <c r="G117" s="195"/>
      <c r="H117" s="197" t="s">
        <v>19</v>
      </c>
      <c r="I117" s="199"/>
      <c r="J117" s="195"/>
      <c r="K117" s="195"/>
      <c r="L117" s="200"/>
      <c r="M117" s="201"/>
      <c r="N117" s="202"/>
      <c r="O117" s="202"/>
      <c r="P117" s="202"/>
      <c r="Q117" s="202"/>
      <c r="R117" s="202"/>
      <c r="S117" s="202"/>
      <c r="T117" s="203"/>
      <c r="AT117" s="204" t="s">
        <v>146</v>
      </c>
      <c r="AU117" s="204" t="s">
        <v>83</v>
      </c>
      <c r="AV117" s="13" t="s">
        <v>80</v>
      </c>
      <c r="AW117" s="13" t="s">
        <v>33</v>
      </c>
      <c r="AX117" s="13" t="s">
        <v>72</v>
      </c>
      <c r="AY117" s="204" t="s">
        <v>135</v>
      </c>
    </row>
    <row r="118" spans="1:65" s="14" customFormat="1">
      <c r="B118" s="205"/>
      <c r="C118" s="206"/>
      <c r="D118" s="196" t="s">
        <v>146</v>
      </c>
      <c r="E118" s="207" t="s">
        <v>19</v>
      </c>
      <c r="F118" s="208" t="s">
        <v>824</v>
      </c>
      <c r="G118" s="206"/>
      <c r="H118" s="209">
        <v>10.102</v>
      </c>
      <c r="I118" s="210"/>
      <c r="J118" s="206"/>
      <c r="K118" s="206"/>
      <c r="L118" s="211"/>
      <c r="M118" s="212"/>
      <c r="N118" s="213"/>
      <c r="O118" s="213"/>
      <c r="P118" s="213"/>
      <c r="Q118" s="213"/>
      <c r="R118" s="213"/>
      <c r="S118" s="213"/>
      <c r="T118" s="214"/>
      <c r="AT118" s="215" t="s">
        <v>146</v>
      </c>
      <c r="AU118" s="215" t="s">
        <v>83</v>
      </c>
      <c r="AV118" s="14" t="s">
        <v>83</v>
      </c>
      <c r="AW118" s="14" t="s">
        <v>33</v>
      </c>
      <c r="AX118" s="14" t="s">
        <v>72</v>
      </c>
      <c r="AY118" s="215" t="s">
        <v>135</v>
      </c>
    </row>
    <row r="119" spans="1:65" s="13" customFormat="1">
      <c r="B119" s="194"/>
      <c r="C119" s="195"/>
      <c r="D119" s="196" t="s">
        <v>146</v>
      </c>
      <c r="E119" s="197" t="s">
        <v>19</v>
      </c>
      <c r="F119" s="198" t="s">
        <v>811</v>
      </c>
      <c r="G119" s="195"/>
      <c r="H119" s="197" t="s">
        <v>19</v>
      </c>
      <c r="I119" s="199"/>
      <c r="J119" s="195"/>
      <c r="K119" s="195"/>
      <c r="L119" s="200"/>
      <c r="M119" s="201"/>
      <c r="N119" s="202"/>
      <c r="O119" s="202"/>
      <c r="P119" s="202"/>
      <c r="Q119" s="202"/>
      <c r="R119" s="202"/>
      <c r="S119" s="202"/>
      <c r="T119" s="203"/>
      <c r="AT119" s="204" t="s">
        <v>146</v>
      </c>
      <c r="AU119" s="204" t="s">
        <v>83</v>
      </c>
      <c r="AV119" s="13" t="s">
        <v>80</v>
      </c>
      <c r="AW119" s="13" t="s">
        <v>33</v>
      </c>
      <c r="AX119" s="13" t="s">
        <v>72</v>
      </c>
      <c r="AY119" s="204" t="s">
        <v>135</v>
      </c>
    </row>
    <row r="120" spans="1:65" s="14" customFormat="1" ht="30">
      <c r="B120" s="205"/>
      <c r="C120" s="206"/>
      <c r="D120" s="196" t="s">
        <v>146</v>
      </c>
      <c r="E120" s="207" t="s">
        <v>19</v>
      </c>
      <c r="F120" s="208" t="s">
        <v>825</v>
      </c>
      <c r="G120" s="206"/>
      <c r="H120" s="209">
        <v>8.3350000000000009</v>
      </c>
      <c r="I120" s="210"/>
      <c r="J120" s="206"/>
      <c r="K120" s="206"/>
      <c r="L120" s="211"/>
      <c r="M120" s="212"/>
      <c r="N120" s="213"/>
      <c r="O120" s="213"/>
      <c r="P120" s="213"/>
      <c r="Q120" s="213"/>
      <c r="R120" s="213"/>
      <c r="S120" s="213"/>
      <c r="T120" s="214"/>
      <c r="AT120" s="215" t="s">
        <v>146</v>
      </c>
      <c r="AU120" s="215" t="s">
        <v>83</v>
      </c>
      <c r="AV120" s="14" t="s">
        <v>83</v>
      </c>
      <c r="AW120" s="14" t="s">
        <v>33</v>
      </c>
      <c r="AX120" s="14" t="s">
        <v>72</v>
      </c>
      <c r="AY120" s="215" t="s">
        <v>135</v>
      </c>
    </row>
    <row r="121" spans="1:65" s="14" customFormat="1" ht="30">
      <c r="B121" s="205"/>
      <c r="C121" s="206"/>
      <c r="D121" s="196" t="s">
        <v>146</v>
      </c>
      <c r="E121" s="207" t="s">
        <v>19</v>
      </c>
      <c r="F121" s="208" t="s">
        <v>826</v>
      </c>
      <c r="G121" s="206"/>
      <c r="H121" s="209">
        <v>6.6849999999999996</v>
      </c>
      <c r="I121" s="210"/>
      <c r="J121" s="206"/>
      <c r="K121" s="206"/>
      <c r="L121" s="211"/>
      <c r="M121" s="212"/>
      <c r="N121" s="213"/>
      <c r="O121" s="213"/>
      <c r="P121" s="213"/>
      <c r="Q121" s="213"/>
      <c r="R121" s="213"/>
      <c r="S121" s="213"/>
      <c r="T121" s="214"/>
      <c r="AT121" s="215" t="s">
        <v>146</v>
      </c>
      <c r="AU121" s="215" t="s">
        <v>83</v>
      </c>
      <c r="AV121" s="14" t="s">
        <v>83</v>
      </c>
      <c r="AW121" s="14" t="s">
        <v>33</v>
      </c>
      <c r="AX121" s="14" t="s">
        <v>72</v>
      </c>
      <c r="AY121" s="215" t="s">
        <v>135</v>
      </c>
    </row>
    <row r="122" spans="1:65" s="15" customFormat="1">
      <c r="B122" s="216"/>
      <c r="C122" s="217"/>
      <c r="D122" s="196" t="s">
        <v>146</v>
      </c>
      <c r="E122" s="218" t="s">
        <v>19</v>
      </c>
      <c r="F122" s="219" t="s">
        <v>149</v>
      </c>
      <c r="G122" s="217"/>
      <c r="H122" s="220">
        <v>25.122</v>
      </c>
      <c r="I122" s="221"/>
      <c r="J122" s="217"/>
      <c r="K122" s="217"/>
      <c r="L122" s="222"/>
      <c r="M122" s="223"/>
      <c r="N122" s="224"/>
      <c r="O122" s="224"/>
      <c r="P122" s="224"/>
      <c r="Q122" s="224"/>
      <c r="R122" s="224"/>
      <c r="S122" s="224"/>
      <c r="T122" s="225"/>
      <c r="AT122" s="226" t="s">
        <v>146</v>
      </c>
      <c r="AU122" s="226" t="s">
        <v>83</v>
      </c>
      <c r="AV122" s="15" t="s">
        <v>142</v>
      </c>
      <c r="AW122" s="15" t="s">
        <v>33</v>
      </c>
      <c r="AX122" s="15" t="s">
        <v>80</v>
      </c>
      <c r="AY122" s="226" t="s">
        <v>135</v>
      </c>
    </row>
    <row r="123" spans="1:65" s="2" customFormat="1" ht="44.25" customHeight="1">
      <c r="A123" s="35"/>
      <c r="B123" s="36"/>
      <c r="C123" s="227" t="s">
        <v>183</v>
      </c>
      <c r="D123" s="227" t="s">
        <v>210</v>
      </c>
      <c r="E123" s="228" t="s">
        <v>827</v>
      </c>
      <c r="F123" s="229" t="s">
        <v>828</v>
      </c>
      <c r="G123" s="230" t="s">
        <v>236</v>
      </c>
      <c r="H123" s="231">
        <v>2.8849999999999998</v>
      </c>
      <c r="I123" s="232"/>
      <c r="J123" s="233">
        <f>ROUND(I123*H123,2)</f>
        <v>0</v>
      </c>
      <c r="K123" s="229" t="s">
        <v>141</v>
      </c>
      <c r="L123" s="234"/>
      <c r="M123" s="235" t="s">
        <v>19</v>
      </c>
      <c r="N123" s="236" t="s">
        <v>43</v>
      </c>
      <c r="O123" s="65"/>
      <c r="P123" s="185">
        <f>O123*H123</f>
        <v>0</v>
      </c>
      <c r="Q123" s="185">
        <v>0</v>
      </c>
      <c r="R123" s="185">
        <f>Q123*H123</f>
        <v>0</v>
      </c>
      <c r="S123" s="185">
        <v>0</v>
      </c>
      <c r="T123" s="186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87" t="s">
        <v>189</v>
      </c>
      <c r="AT123" s="187" t="s">
        <v>210</v>
      </c>
      <c r="AU123" s="187" t="s">
        <v>83</v>
      </c>
      <c r="AY123" s="18" t="s">
        <v>135</v>
      </c>
      <c r="BE123" s="188">
        <f>IF(N123="základní",J123,0)</f>
        <v>0</v>
      </c>
      <c r="BF123" s="188">
        <f>IF(N123="snížená",J123,0)</f>
        <v>0</v>
      </c>
      <c r="BG123" s="188">
        <f>IF(N123="zákl. přenesená",J123,0)</f>
        <v>0</v>
      </c>
      <c r="BH123" s="188">
        <f>IF(N123="sníž. přenesená",J123,0)</f>
        <v>0</v>
      </c>
      <c r="BI123" s="188">
        <f>IF(N123="nulová",J123,0)</f>
        <v>0</v>
      </c>
      <c r="BJ123" s="18" t="s">
        <v>80</v>
      </c>
      <c r="BK123" s="188">
        <f>ROUND(I123*H123,2)</f>
        <v>0</v>
      </c>
      <c r="BL123" s="18" t="s">
        <v>142</v>
      </c>
      <c r="BM123" s="187" t="s">
        <v>829</v>
      </c>
    </row>
    <row r="124" spans="1:65" s="13" customFormat="1">
      <c r="B124" s="194"/>
      <c r="C124" s="195"/>
      <c r="D124" s="196" t="s">
        <v>146</v>
      </c>
      <c r="E124" s="197" t="s">
        <v>19</v>
      </c>
      <c r="F124" s="198" t="s">
        <v>830</v>
      </c>
      <c r="G124" s="195"/>
      <c r="H124" s="197" t="s">
        <v>19</v>
      </c>
      <c r="I124" s="199"/>
      <c r="J124" s="195"/>
      <c r="K124" s="195"/>
      <c r="L124" s="200"/>
      <c r="M124" s="201"/>
      <c r="N124" s="202"/>
      <c r="O124" s="202"/>
      <c r="P124" s="202"/>
      <c r="Q124" s="202"/>
      <c r="R124" s="202"/>
      <c r="S124" s="202"/>
      <c r="T124" s="203"/>
      <c r="AT124" s="204" t="s">
        <v>146</v>
      </c>
      <c r="AU124" s="204" t="s">
        <v>83</v>
      </c>
      <c r="AV124" s="13" t="s">
        <v>80</v>
      </c>
      <c r="AW124" s="13" t="s">
        <v>33</v>
      </c>
      <c r="AX124" s="13" t="s">
        <v>72</v>
      </c>
      <c r="AY124" s="204" t="s">
        <v>135</v>
      </c>
    </row>
    <row r="125" spans="1:65" s="14" customFormat="1">
      <c r="B125" s="205"/>
      <c r="C125" s="206"/>
      <c r="D125" s="196" t="s">
        <v>146</v>
      </c>
      <c r="E125" s="207" t="s">
        <v>19</v>
      </c>
      <c r="F125" s="208" t="s">
        <v>831</v>
      </c>
      <c r="G125" s="206"/>
      <c r="H125" s="209">
        <v>2.8849999999999998</v>
      </c>
      <c r="I125" s="210"/>
      <c r="J125" s="206"/>
      <c r="K125" s="206"/>
      <c r="L125" s="211"/>
      <c r="M125" s="212"/>
      <c r="N125" s="213"/>
      <c r="O125" s="213"/>
      <c r="P125" s="213"/>
      <c r="Q125" s="213"/>
      <c r="R125" s="213"/>
      <c r="S125" s="213"/>
      <c r="T125" s="214"/>
      <c r="AT125" s="215" t="s">
        <v>146</v>
      </c>
      <c r="AU125" s="215" t="s">
        <v>83</v>
      </c>
      <c r="AV125" s="14" t="s">
        <v>83</v>
      </c>
      <c r="AW125" s="14" t="s">
        <v>33</v>
      </c>
      <c r="AX125" s="14" t="s">
        <v>72</v>
      </c>
      <c r="AY125" s="215" t="s">
        <v>135</v>
      </c>
    </row>
    <row r="126" spans="1:65" s="15" customFormat="1">
      <c r="B126" s="216"/>
      <c r="C126" s="217"/>
      <c r="D126" s="196" t="s">
        <v>146</v>
      </c>
      <c r="E126" s="218" t="s">
        <v>19</v>
      </c>
      <c r="F126" s="219" t="s">
        <v>149</v>
      </c>
      <c r="G126" s="217"/>
      <c r="H126" s="220">
        <v>2.8849999999999998</v>
      </c>
      <c r="I126" s="221"/>
      <c r="J126" s="217"/>
      <c r="K126" s="217"/>
      <c r="L126" s="222"/>
      <c r="M126" s="223"/>
      <c r="N126" s="224"/>
      <c r="O126" s="224"/>
      <c r="P126" s="224"/>
      <c r="Q126" s="224"/>
      <c r="R126" s="224"/>
      <c r="S126" s="224"/>
      <c r="T126" s="225"/>
      <c r="AT126" s="226" t="s">
        <v>146</v>
      </c>
      <c r="AU126" s="226" t="s">
        <v>83</v>
      </c>
      <c r="AV126" s="15" t="s">
        <v>142</v>
      </c>
      <c r="AW126" s="15" t="s">
        <v>33</v>
      </c>
      <c r="AX126" s="15" t="s">
        <v>80</v>
      </c>
      <c r="AY126" s="226" t="s">
        <v>135</v>
      </c>
    </row>
    <row r="127" spans="1:65" s="2" customFormat="1" ht="33" customHeight="1">
      <c r="A127" s="35"/>
      <c r="B127" s="36"/>
      <c r="C127" s="176" t="s">
        <v>189</v>
      </c>
      <c r="D127" s="176" t="s">
        <v>137</v>
      </c>
      <c r="E127" s="177" t="s">
        <v>216</v>
      </c>
      <c r="F127" s="178" t="s">
        <v>217</v>
      </c>
      <c r="G127" s="179" t="s">
        <v>140</v>
      </c>
      <c r="H127" s="180">
        <v>332</v>
      </c>
      <c r="I127" s="181"/>
      <c r="J127" s="182">
        <f>ROUND(I127*H127,2)</f>
        <v>0</v>
      </c>
      <c r="K127" s="178" t="s">
        <v>141</v>
      </c>
      <c r="L127" s="40"/>
      <c r="M127" s="183" t="s">
        <v>19</v>
      </c>
      <c r="N127" s="184" t="s">
        <v>43</v>
      </c>
      <c r="O127" s="65"/>
      <c r="P127" s="185">
        <f>O127*H127</f>
        <v>0</v>
      </c>
      <c r="Q127" s="185">
        <v>0</v>
      </c>
      <c r="R127" s="185">
        <f>Q127*H127</f>
        <v>0</v>
      </c>
      <c r="S127" s="185">
        <v>0</v>
      </c>
      <c r="T127" s="186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87" t="s">
        <v>142</v>
      </c>
      <c r="AT127" s="187" t="s">
        <v>137</v>
      </c>
      <c r="AU127" s="187" t="s">
        <v>83</v>
      </c>
      <c r="AY127" s="18" t="s">
        <v>135</v>
      </c>
      <c r="BE127" s="188">
        <f>IF(N127="základní",J127,0)</f>
        <v>0</v>
      </c>
      <c r="BF127" s="188">
        <f>IF(N127="snížená",J127,0)</f>
        <v>0</v>
      </c>
      <c r="BG127" s="188">
        <f>IF(N127="zákl. přenesená",J127,0)</f>
        <v>0</v>
      </c>
      <c r="BH127" s="188">
        <f>IF(N127="sníž. přenesená",J127,0)</f>
        <v>0</v>
      </c>
      <c r="BI127" s="188">
        <f>IF(N127="nulová",J127,0)</f>
        <v>0</v>
      </c>
      <c r="BJ127" s="18" t="s">
        <v>80</v>
      </c>
      <c r="BK127" s="188">
        <f>ROUND(I127*H127,2)</f>
        <v>0</v>
      </c>
      <c r="BL127" s="18" t="s">
        <v>142</v>
      </c>
      <c r="BM127" s="187" t="s">
        <v>832</v>
      </c>
    </row>
    <row r="128" spans="1:65" s="2" customFormat="1">
      <c r="A128" s="35"/>
      <c r="B128" s="36"/>
      <c r="C128" s="37"/>
      <c r="D128" s="189" t="s">
        <v>144</v>
      </c>
      <c r="E128" s="37"/>
      <c r="F128" s="190" t="s">
        <v>219</v>
      </c>
      <c r="G128" s="37"/>
      <c r="H128" s="37"/>
      <c r="I128" s="191"/>
      <c r="J128" s="37"/>
      <c r="K128" s="37"/>
      <c r="L128" s="40"/>
      <c r="M128" s="192"/>
      <c r="N128" s="193"/>
      <c r="O128" s="65"/>
      <c r="P128" s="65"/>
      <c r="Q128" s="65"/>
      <c r="R128" s="65"/>
      <c r="S128" s="65"/>
      <c r="T128" s="66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144</v>
      </c>
      <c r="AU128" s="18" t="s">
        <v>83</v>
      </c>
    </row>
    <row r="129" spans="1:65" s="13" customFormat="1">
      <c r="B129" s="194"/>
      <c r="C129" s="195"/>
      <c r="D129" s="196" t="s">
        <v>146</v>
      </c>
      <c r="E129" s="197" t="s">
        <v>19</v>
      </c>
      <c r="F129" s="198" t="s">
        <v>833</v>
      </c>
      <c r="G129" s="195"/>
      <c r="H129" s="197" t="s">
        <v>19</v>
      </c>
      <c r="I129" s="199"/>
      <c r="J129" s="195"/>
      <c r="K129" s="195"/>
      <c r="L129" s="200"/>
      <c r="M129" s="201"/>
      <c r="N129" s="202"/>
      <c r="O129" s="202"/>
      <c r="P129" s="202"/>
      <c r="Q129" s="202"/>
      <c r="R129" s="202"/>
      <c r="S129" s="202"/>
      <c r="T129" s="203"/>
      <c r="AT129" s="204" t="s">
        <v>146</v>
      </c>
      <c r="AU129" s="204" t="s">
        <v>83</v>
      </c>
      <c r="AV129" s="13" t="s">
        <v>80</v>
      </c>
      <c r="AW129" s="13" t="s">
        <v>33</v>
      </c>
      <c r="AX129" s="13" t="s">
        <v>72</v>
      </c>
      <c r="AY129" s="204" t="s">
        <v>135</v>
      </c>
    </row>
    <row r="130" spans="1:65" s="14" customFormat="1">
      <c r="B130" s="205"/>
      <c r="C130" s="206"/>
      <c r="D130" s="196" t="s">
        <v>146</v>
      </c>
      <c r="E130" s="207" t="s">
        <v>19</v>
      </c>
      <c r="F130" s="208" t="s">
        <v>834</v>
      </c>
      <c r="G130" s="206"/>
      <c r="H130" s="209">
        <v>332</v>
      </c>
      <c r="I130" s="210"/>
      <c r="J130" s="206"/>
      <c r="K130" s="206"/>
      <c r="L130" s="211"/>
      <c r="M130" s="212"/>
      <c r="N130" s="213"/>
      <c r="O130" s="213"/>
      <c r="P130" s="213"/>
      <c r="Q130" s="213"/>
      <c r="R130" s="213"/>
      <c r="S130" s="213"/>
      <c r="T130" s="214"/>
      <c r="AT130" s="215" t="s">
        <v>146</v>
      </c>
      <c r="AU130" s="215" t="s">
        <v>83</v>
      </c>
      <c r="AV130" s="14" t="s">
        <v>83</v>
      </c>
      <c r="AW130" s="14" t="s">
        <v>33</v>
      </c>
      <c r="AX130" s="14" t="s">
        <v>72</v>
      </c>
      <c r="AY130" s="215" t="s">
        <v>135</v>
      </c>
    </row>
    <row r="131" spans="1:65" s="15" customFormat="1">
      <c r="B131" s="216"/>
      <c r="C131" s="217"/>
      <c r="D131" s="196" t="s">
        <v>146</v>
      </c>
      <c r="E131" s="218" t="s">
        <v>19</v>
      </c>
      <c r="F131" s="219" t="s">
        <v>149</v>
      </c>
      <c r="G131" s="217"/>
      <c r="H131" s="220">
        <v>332</v>
      </c>
      <c r="I131" s="221"/>
      <c r="J131" s="217"/>
      <c r="K131" s="217"/>
      <c r="L131" s="222"/>
      <c r="M131" s="223"/>
      <c r="N131" s="224"/>
      <c r="O131" s="224"/>
      <c r="P131" s="224"/>
      <c r="Q131" s="224"/>
      <c r="R131" s="224"/>
      <c r="S131" s="224"/>
      <c r="T131" s="225"/>
      <c r="AT131" s="226" t="s">
        <v>146</v>
      </c>
      <c r="AU131" s="226" t="s">
        <v>83</v>
      </c>
      <c r="AV131" s="15" t="s">
        <v>142</v>
      </c>
      <c r="AW131" s="15" t="s">
        <v>33</v>
      </c>
      <c r="AX131" s="15" t="s">
        <v>80</v>
      </c>
      <c r="AY131" s="226" t="s">
        <v>135</v>
      </c>
    </row>
    <row r="132" spans="1:65" s="2" customFormat="1" ht="37.75" customHeight="1">
      <c r="A132" s="35"/>
      <c r="B132" s="36"/>
      <c r="C132" s="176" t="s">
        <v>196</v>
      </c>
      <c r="D132" s="176" t="s">
        <v>137</v>
      </c>
      <c r="E132" s="177" t="s">
        <v>190</v>
      </c>
      <c r="F132" s="178" t="s">
        <v>191</v>
      </c>
      <c r="G132" s="179" t="s">
        <v>140</v>
      </c>
      <c r="H132" s="180">
        <v>332</v>
      </c>
      <c r="I132" s="181"/>
      <c r="J132" s="182">
        <f>ROUND(I132*H132,2)</f>
        <v>0</v>
      </c>
      <c r="K132" s="178" t="s">
        <v>141</v>
      </c>
      <c r="L132" s="40"/>
      <c r="M132" s="183" t="s">
        <v>19</v>
      </c>
      <c r="N132" s="184" t="s">
        <v>43</v>
      </c>
      <c r="O132" s="65"/>
      <c r="P132" s="185">
        <f>O132*H132</f>
        <v>0</v>
      </c>
      <c r="Q132" s="185">
        <v>0</v>
      </c>
      <c r="R132" s="185">
        <f>Q132*H132</f>
        <v>0</v>
      </c>
      <c r="S132" s="185">
        <v>0</v>
      </c>
      <c r="T132" s="186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7" t="s">
        <v>142</v>
      </c>
      <c r="AT132" s="187" t="s">
        <v>137</v>
      </c>
      <c r="AU132" s="187" t="s">
        <v>83</v>
      </c>
      <c r="AY132" s="18" t="s">
        <v>135</v>
      </c>
      <c r="BE132" s="188">
        <f>IF(N132="základní",J132,0)</f>
        <v>0</v>
      </c>
      <c r="BF132" s="188">
        <f>IF(N132="snížená",J132,0)</f>
        <v>0</v>
      </c>
      <c r="BG132" s="188">
        <f>IF(N132="zákl. přenesená",J132,0)</f>
        <v>0</v>
      </c>
      <c r="BH132" s="188">
        <f>IF(N132="sníž. přenesená",J132,0)</f>
        <v>0</v>
      </c>
      <c r="BI132" s="188">
        <f>IF(N132="nulová",J132,0)</f>
        <v>0</v>
      </c>
      <c r="BJ132" s="18" t="s">
        <v>80</v>
      </c>
      <c r="BK132" s="188">
        <f>ROUND(I132*H132,2)</f>
        <v>0</v>
      </c>
      <c r="BL132" s="18" t="s">
        <v>142</v>
      </c>
      <c r="BM132" s="187" t="s">
        <v>835</v>
      </c>
    </row>
    <row r="133" spans="1:65" s="2" customFormat="1">
      <c r="A133" s="35"/>
      <c r="B133" s="36"/>
      <c r="C133" s="37"/>
      <c r="D133" s="189" t="s">
        <v>144</v>
      </c>
      <c r="E133" s="37"/>
      <c r="F133" s="190" t="s">
        <v>193</v>
      </c>
      <c r="G133" s="37"/>
      <c r="H133" s="37"/>
      <c r="I133" s="191"/>
      <c r="J133" s="37"/>
      <c r="K133" s="37"/>
      <c r="L133" s="40"/>
      <c r="M133" s="192"/>
      <c r="N133" s="193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144</v>
      </c>
      <c r="AU133" s="18" t="s">
        <v>83</v>
      </c>
    </row>
    <row r="134" spans="1:65" s="13" customFormat="1" ht="20">
      <c r="B134" s="194"/>
      <c r="C134" s="195"/>
      <c r="D134" s="196" t="s">
        <v>146</v>
      </c>
      <c r="E134" s="197" t="s">
        <v>19</v>
      </c>
      <c r="F134" s="198" t="s">
        <v>836</v>
      </c>
      <c r="G134" s="195"/>
      <c r="H134" s="197" t="s">
        <v>19</v>
      </c>
      <c r="I134" s="199"/>
      <c r="J134" s="195"/>
      <c r="K134" s="195"/>
      <c r="L134" s="200"/>
      <c r="M134" s="201"/>
      <c r="N134" s="202"/>
      <c r="O134" s="202"/>
      <c r="P134" s="202"/>
      <c r="Q134" s="202"/>
      <c r="R134" s="202"/>
      <c r="S134" s="202"/>
      <c r="T134" s="203"/>
      <c r="AT134" s="204" t="s">
        <v>146</v>
      </c>
      <c r="AU134" s="204" t="s">
        <v>83</v>
      </c>
      <c r="AV134" s="13" t="s">
        <v>80</v>
      </c>
      <c r="AW134" s="13" t="s">
        <v>33</v>
      </c>
      <c r="AX134" s="13" t="s">
        <v>72</v>
      </c>
      <c r="AY134" s="204" t="s">
        <v>135</v>
      </c>
    </row>
    <row r="135" spans="1:65" s="14" customFormat="1">
      <c r="B135" s="205"/>
      <c r="C135" s="206"/>
      <c r="D135" s="196" t="s">
        <v>146</v>
      </c>
      <c r="E135" s="207" t="s">
        <v>19</v>
      </c>
      <c r="F135" s="208" t="s">
        <v>834</v>
      </c>
      <c r="G135" s="206"/>
      <c r="H135" s="209">
        <v>332</v>
      </c>
      <c r="I135" s="210"/>
      <c r="J135" s="206"/>
      <c r="K135" s="206"/>
      <c r="L135" s="211"/>
      <c r="M135" s="212"/>
      <c r="N135" s="213"/>
      <c r="O135" s="213"/>
      <c r="P135" s="213"/>
      <c r="Q135" s="213"/>
      <c r="R135" s="213"/>
      <c r="S135" s="213"/>
      <c r="T135" s="214"/>
      <c r="AT135" s="215" t="s">
        <v>146</v>
      </c>
      <c r="AU135" s="215" t="s">
        <v>83</v>
      </c>
      <c r="AV135" s="14" t="s">
        <v>83</v>
      </c>
      <c r="AW135" s="14" t="s">
        <v>33</v>
      </c>
      <c r="AX135" s="14" t="s">
        <v>72</v>
      </c>
      <c r="AY135" s="215" t="s">
        <v>135</v>
      </c>
    </row>
    <row r="136" spans="1:65" s="15" customFormat="1">
      <c r="B136" s="216"/>
      <c r="C136" s="217"/>
      <c r="D136" s="196" t="s">
        <v>146</v>
      </c>
      <c r="E136" s="218" t="s">
        <v>19</v>
      </c>
      <c r="F136" s="219" t="s">
        <v>149</v>
      </c>
      <c r="G136" s="217"/>
      <c r="H136" s="220">
        <v>332</v>
      </c>
      <c r="I136" s="221"/>
      <c r="J136" s="217"/>
      <c r="K136" s="217"/>
      <c r="L136" s="222"/>
      <c r="M136" s="223"/>
      <c r="N136" s="224"/>
      <c r="O136" s="224"/>
      <c r="P136" s="224"/>
      <c r="Q136" s="224"/>
      <c r="R136" s="224"/>
      <c r="S136" s="224"/>
      <c r="T136" s="225"/>
      <c r="AT136" s="226" t="s">
        <v>146</v>
      </c>
      <c r="AU136" s="226" t="s">
        <v>83</v>
      </c>
      <c r="AV136" s="15" t="s">
        <v>142</v>
      </c>
      <c r="AW136" s="15" t="s">
        <v>33</v>
      </c>
      <c r="AX136" s="15" t="s">
        <v>80</v>
      </c>
      <c r="AY136" s="226" t="s">
        <v>135</v>
      </c>
    </row>
    <row r="137" spans="1:65" s="2" customFormat="1" ht="37.75" customHeight="1">
      <c r="A137" s="35"/>
      <c r="B137" s="36"/>
      <c r="C137" s="176" t="s">
        <v>203</v>
      </c>
      <c r="D137" s="176" t="s">
        <v>137</v>
      </c>
      <c r="E137" s="177" t="s">
        <v>204</v>
      </c>
      <c r="F137" s="178" t="s">
        <v>205</v>
      </c>
      <c r="G137" s="179" t="s">
        <v>140</v>
      </c>
      <c r="H137" s="180">
        <v>332</v>
      </c>
      <c r="I137" s="181"/>
      <c r="J137" s="182">
        <f>ROUND(I137*H137,2)</f>
        <v>0</v>
      </c>
      <c r="K137" s="178" t="s">
        <v>141</v>
      </c>
      <c r="L137" s="40"/>
      <c r="M137" s="183" t="s">
        <v>19</v>
      </c>
      <c r="N137" s="184" t="s">
        <v>43</v>
      </c>
      <c r="O137" s="65"/>
      <c r="P137" s="185">
        <f>O137*H137</f>
        <v>0</v>
      </c>
      <c r="Q137" s="185">
        <v>0</v>
      </c>
      <c r="R137" s="185">
        <f>Q137*H137</f>
        <v>0</v>
      </c>
      <c r="S137" s="185">
        <v>0</v>
      </c>
      <c r="T137" s="186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7" t="s">
        <v>142</v>
      </c>
      <c r="AT137" s="187" t="s">
        <v>137</v>
      </c>
      <c r="AU137" s="187" t="s">
        <v>83</v>
      </c>
      <c r="AY137" s="18" t="s">
        <v>135</v>
      </c>
      <c r="BE137" s="188">
        <f>IF(N137="základní",J137,0)</f>
        <v>0</v>
      </c>
      <c r="BF137" s="188">
        <f>IF(N137="snížená",J137,0)</f>
        <v>0</v>
      </c>
      <c r="BG137" s="188">
        <f>IF(N137="zákl. přenesená",J137,0)</f>
        <v>0</v>
      </c>
      <c r="BH137" s="188">
        <f>IF(N137="sníž. přenesená",J137,0)</f>
        <v>0</v>
      </c>
      <c r="BI137" s="188">
        <f>IF(N137="nulová",J137,0)</f>
        <v>0</v>
      </c>
      <c r="BJ137" s="18" t="s">
        <v>80</v>
      </c>
      <c r="BK137" s="188">
        <f>ROUND(I137*H137,2)</f>
        <v>0</v>
      </c>
      <c r="BL137" s="18" t="s">
        <v>142</v>
      </c>
      <c r="BM137" s="187" t="s">
        <v>837</v>
      </c>
    </row>
    <row r="138" spans="1:65" s="2" customFormat="1">
      <c r="A138" s="35"/>
      <c r="B138" s="36"/>
      <c r="C138" s="37"/>
      <c r="D138" s="189" t="s">
        <v>144</v>
      </c>
      <c r="E138" s="37"/>
      <c r="F138" s="190" t="s">
        <v>207</v>
      </c>
      <c r="G138" s="37"/>
      <c r="H138" s="37"/>
      <c r="I138" s="191"/>
      <c r="J138" s="37"/>
      <c r="K138" s="37"/>
      <c r="L138" s="40"/>
      <c r="M138" s="192"/>
      <c r="N138" s="193"/>
      <c r="O138" s="65"/>
      <c r="P138" s="65"/>
      <c r="Q138" s="65"/>
      <c r="R138" s="65"/>
      <c r="S138" s="65"/>
      <c r="T138" s="66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144</v>
      </c>
      <c r="AU138" s="18" t="s">
        <v>83</v>
      </c>
    </row>
    <row r="139" spans="1:65" s="13" customFormat="1" ht="20">
      <c r="B139" s="194"/>
      <c r="C139" s="195"/>
      <c r="D139" s="196" t="s">
        <v>146</v>
      </c>
      <c r="E139" s="197" t="s">
        <v>19</v>
      </c>
      <c r="F139" s="198" t="s">
        <v>838</v>
      </c>
      <c r="G139" s="195"/>
      <c r="H139" s="197" t="s">
        <v>19</v>
      </c>
      <c r="I139" s="199"/>
      <c r="J139" s="195"/>
      <c r="K139" s="195"/>
      <c r="L139" s="200"/>
      <c r="M139" s="201"/>
      <c r="N139" s="202"/>
      <c r="O139" s="202"/>
      <c r="P139" s="202"/>
      <c r="Q139" s="202"/>
      <c r="R139" s="202"/>
      <c r="S139" s="202"/>
      <c r="T139" s="203"/>
      <c r="AT139" s="204" t="s">
        <v>146</v>
      </c>
      <c r="AU139" s="204" t="s">
        <v>83</v>
      </c>
      <c r="AV139" s="13" t="s">
        <v>80</v>
      </c>
      <c r="AW139" s="13" t="s">
        <v>33</v>
      </c>
      <c r="AX139" s="13" t="s">
        <v>72</v>
      </c>
      <c r="AY139" s="204" t="s">
        <v>135</v>
      </c>
    </row>
    <row r="140" spans="1:65" s="14" customFormat="1">
      <c r="B140" s="205"/>
      <c r="C140" s="206"/>
      <c r="D140" s="196" t="s">
        <v>146</v>
      </c>
      <c r="E140" s="207" t="s">
        <v>19</v>
      </c>
      <c r="F140" s="208" t="s">
        <v>834</v>
      </c>
      <c r="G140" s="206"/>
      <c r="H140" s="209">
        <v>332</v>
      </c>
      <c r="I140" s="210"/>
      <c r="J140" s="206"/>
      <c r="K140" s="206"/>
      <c r="L140" s="211"/>
      <c r="M140" s="212"/>
      <c r="N140" s="213"/>
      <c r="O140" s="213"/>
      <c r="P140" s="213"/>
      <c r="Q140" s="213"/>
      <c r="R140" s="213"/>
      <c r="S140" s="213"/>
      <c r="T140" s="214"/>
      <c r="AT140" s="215" t="s">
        <v>146</v>
      </c>
      <c r="AU140" s="215" t="s">
        <v>83</v>
      </c>
      <c r="AV140" s="14" t="s">
        <v>83</v>
      </c>
      <c r="AW140" s="14" t="s">
        <v>33</v>
      </c>
      <c r="AX140" s="14" t="s">
        <v>72</v>
      </c>
      <c r="AY140" s="215" t="s">
        <v>135</v>
      </c>
    </row>
    <row r="141" spans="1:65" s="15" customFormat="1">
      <c r="B141" s="216"/>
      <c r="C141" s="217"/>
      <c r="D141" s="196" t="s">
        <v>146</v>
      </c>
      <c r="E141" s="218" t="s">
        <v>19</v>
      </c>
      <c r="F141" s="219" t="s">
        <v>149</v>
      </c>
      <c r="G141" s="217"/>
      <c r="H141" s="220">
        <v>332</v>
      </c>
      <c r="I141" s="221"/>
      <c r="J141" s="217"/>
      <c r="K141" s="217"/>
      <c r="L141" s="222"/>
      <c r="M141" s="223"/>
      <c r="N141" s="224"/>
      <c r="O141" s="224"/>
      <c r="P141" s="224"/>
      <c r="Q141" s="224"/>
      <c r="R141" s="224"/>
      <c r="S141" s="224"/>
      <c r="T141" s="225"/>
      <c r="AT141" s="226" t="s">
        <v>146</v>
      </c>
      <c r="AU141" s="226" t="s">
        <v>83</v>
      </c>
      <c r="AV141" s="15" t="s">
        <v>142</v>
      </c>
      <c r="AW141" s="15" t="s">
        <v>33</v>
      </c>
      <c r="AX141" s="15" t="s">
        <v>80</v>
      </c>
      <c r="AY141" s="226" t="s">
        <v>135</v>
      </c>
    </row>
    <row r="142" spans="1:65" s="2" customFormat="1" ht="16.5" customHeight="1">
      <c r="A142" s="35"/>
      <c r="B142" s="36"/>
      <c r="C142" s="227" t="s">
        <v>209</v>
      </c>
      <c r="D142" s="227" t="s">
        <v>210</v>
      </c>
      <c r="E142" s="228" t="s">
        <v>211</v>
      </c>
      <c r="F142" s="229" t="s">
        <v>212</v>
      </c>
      <c r="G142" s="230" t="s">
        <v>213</v>
      </c>
      <c r="H142" s="231">
        <v>332</v>
      </c>
      <c r="I142" s="232"/>
      <c r="J142" s="233">
        <f>ROUND(I142*H142,2)</f>
        <v>0</v>
      </c>
      <c r="K142" s="229" t="s">
        <v>141</v>
      </c>
      <c r="L142" s="234"/>
      <c r="M142" s="235" t="s">
        <v>19</v>
      </c>
      <c r="N142" s="236" t="s">
        <v>43</v>
      </c>
      <c r="O142" s="65"/>
      <c r="P142" s="185">
        <f>O142*H142</f>
        <v>0</v>
      </c>
      <c r="Q142" s="185">
        <v>1E-3</v>
      </c>
      <c r="R142" s="185">
        <f>Q142*H142</f>
        <v>0.33200000000000002</v>
      </c>
      <c r="S142" s="185">
        <v>0</v>
      </c>
      <c r="T142" s="186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7" t="s">
        <v>189</v>
      </c>
      <c r="AT142" s="187" t="s">
        <v>210</v>
      </c>
      <c r="AU142" s="187" t="s">
        <v>83</v>
      </c>
      <c r="AY142" s="18" t="s">
        <v>135</v>
      </c>
      <c r="BE142" s="188">
        <f>IF(N142="základní",J142,0)</f>
        <v>0</v>
      </c>
      <c r="BF142" s="188">
        <f>IF(N142="snížená",J142,0)</f>
        <v>0</v>
      </c>
      <c r="BG142" s="188">
        <f>IF(N142="zákl. přenesená",J142,0)</f>
        <v>0</v>
      </c>
      <c r="BH142" s="188">
        <f>IF(N142="sníž. přenesená",J142,0)</f>
        <v>0</v>
      </c>
      <c r="BI142" s="188">
        <f>IF(N142="nulová",J142,0)</f>
        <v>0</v>
      </c>
      <c r="BJ142" s="18" t="s">
        <v>80</v>
      </c>
      <c r="BK142" s="188">
        <f>ROUND(I142*H142,2)</f>
        <v>0</v>
      </c>
      <c r="BL142" s="18" t="s">
        <v>142</v>
      </c>
      <c r="BM142" s="187" t="s">
        <v>839</v>
      </c>
    </row>
    <row r="143" spans="1:65" s="12" customFormat="1" ht="22.75" customHeight="1">
      <c r="B143" s="160"/>
      <c r="C143" s="161"/>
      <c r="D143" s="162" t="s">
        <v>71</v>
      </c>
      <c r="E143" s="174" t="s">
        <v>196</v>
      </c>
      <c r="F143" s="174" t="s">
        <v>529</v>
      </c>
      <c r="G143" s="161"/>
      <c r="H143" s="161"/>
      <c r="I143" s="164"/>
      <c r="J143" s="175">
        <f>BK143</f>
        <v>0</v>
      </c>
      <c r="K143" s="161"/>
      <c r="L143" s="166"/>
      <c r="M143" s="167"/>
      <c r="N143" s="168"/>
      <c r="O143" s="168"/>
      <c r="P143" s="169">
        <f>SUM(P144:P156)</f>
        <v>0</v>
      </c>
      <c r="Q143" s="168"/>
      <c r="R143" s="169">
        <f>SUM(R144:R156)</f>
        <v>1.319031E-2</v>
      </c>
      <c r="S143" s="168"/>
      <c r="T143" s="170">
        <f>SUM(T144:T156)</f>
        <v>25.780881000000001</v>
      </c>
      <c r="AR143" s="171" t="s">
        <v>80</v>
      </c>
      <c r="AT143" s="172" t="s">
        <v>71</v>
      </c>
      <c r="AU143" s="172" t="s">
        <v>80</v>
      </c>
      <c r="AY143" s="171" t="s">
        <v>135</v>
      </c>
      <c r="BK143" s="173">
        <f>SUM(BK144:BK156)</f>
        <v>0</v>
      </c>
    </row>
    <row r="144" spans="1:65" s="2" customFormat="1" ht="62.75" customHeight="1">
      <c r="A144" s="35"/>
      <c r="B144" s="36"/>
      <c r="C144" s="176" t="s">
        <v>215</v>
      </c>
      <c r="D144" s="176" t="s">
        <v>137</v>
      </c>
      <c r="E144" s="177" t="s">
        <v>840</v>
      </c>
      <c r="F144" s="178" t="s">
        <v>841</v>
      </c>
      <c r="G144" s="179" t="s">
        <v>152</v>
      </c>
      <c r="H144" s="180">
        <v>8.9730000000000008</v>
      </c>
      <c r="I144" s="181"/>
      <c r="J144" s="182">
        <f>ROUND(I144*H144,2)</f>
        <v>0</v>
      </c>
      <c r="K144" s="178" t="s">
        <v>141</v>
      </c>
      <c r="L144" s="40"/>
      <c r="M144" s="183" t="s">
        <v>19</v>
      </c>
      <c r="N144" s="184" t="s">
        <v>43</v>
      </c>
      <c r="O144" s="65"/>
      <c r="P144" s="185">
        <f>O144*H144</f>
        <v>0</v>
      </c>
      <c r="Q144" s="185">
        <v>1.47E-3</v>
      </c>
      <c r="R144" s="185">
        <f>Q144*H144</f>
        <v>1.319031E-2</v>
      </c>
      <c r="S144" s="185">
        <v>2.4470000000000001</v>
      </c>
      <c r="T144" s="186">
        <f>S144*H144</f>
        <v>21.956931000000001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7" t="s">
        <v>142</v>
      </c>
      <c r="AT144" s="187" t="s">
        <v>137</v>
      </c>
      <c r="AU144" s="187" t="s">
        <v>83</v>
      </c>
      <c r="AY144" s="18" t="s">
        <v>135</v>
      </c>
      <c r="BE144" s="188">
        <f>IF(N144="základní",J144,0)</f>
        <v>0</v>
      </c>
      <c r="BF144" s="188">
        <f>IF(N144="snížená",J144,0)</f>
        <v>0</v>
      </c>
      <c r="BG144" s="188">
        <f>IF(N144="zákl. přenesená",J144,0)</f>
        <v>0</v>
      </c>
      <c r="BH144" s="188">
        <f>IF(N144="sníž. přenesená",J144,0)</f>
        <v>0</v>
      </c>
      <c r="BI144" s="188">
        <f>IF(N144="nulová",J144,0)</f>
        <v>0</v>
      </c>
      <c r="BJ144" s="18" t="s">
        <v>80</v>
      </c>
      <c r="BK144" s="188">
        <f>ROUND(I144*H144,2)</f>
        <v>0</v>
      </c>
      <c r="BL144" s="18" t="s">
        <v>142</v>
      </c>
      <c r="BM144" s="187" t="s">
        <v>842</v>
      </c>
    </row>
    <row r="145" spans="1:65" s="2" customFormat="1">
      <c r="A145" s="35"/>
      <c r="B145" s="36"/>
      <c r="C145" s="37"/>
      <c r="D145" s="189" t="s">
        <v>144</v>
      </c>
      <c r="E145" s="37"/>
      <c r="F145" s="190" t="s">
        <v>843</v>
      </c>
      <c r="G145" s="37"/>
      <c r="H145" s="37"/>
      <c r="I145" s="191"/>
      <c r="J145" s="37"/>
      <c r="K145" s="37"/>
      <c r="L145" s="40"/>
      <c r="M145" s="192"/>
      <c r="N145" s="193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144</v>
      </c>
      <c r="AU145" s="18" t="s">
        <v>83</v>
      </c>
    </row>
    <row r="146" spans="1:65" s="13" customFormat="1">
      <c r="B146" s="194"/>
      <c r="C146" s="195"/>
      <c r="D146" s="196" t="s">
        <v>146</v>
      </c>
      <c r="E146" s="197" t="s">
        <v>19</v>
      </c>
      <c r="F146" s="198" t="s">
        <v>809</v>
      </c>
      <c r="G146" s="195"/>
      <c r="H146" s="197" t="s">
        <v>19</v>
      </c>
      <c r="I146" s="199"/>
      <c r="J146" s="195"/>
      <c r="K146" s="195"/>
      <c r="L146" s="200"/>
      <c r="M146" s="201"/>
      <c r="N146" s="202"/>
      <c r="O146" s="202"/>
      <c r="P146" s="202"/>
      <c r="Q146" s="202"/>
      <c r="R146" s="202"/>
      <c r="S146" s="202"/>
      <c r="T146" s="203"/>
      <c r="AT146" s="204" t="s">
        <v>146</v>
      </c>
      <c r="AU146" s="204" t="s">
        <v>83</v>
      </c>
      <c r="AV146" s="13" t="s">
        <v>80</v>
      </c>
      <c r="AW146" s="13" t="s">
        <v>33</v>
      </c>
      <c r="AX146" s="13" t="s">
        <v>72</v>
      </c>
      <c r="AY146" s="204" t="s">
        <v>135</v>
      </c>
    </row>
    <row r="147" spans="1:65" s="14" customFormat="1">
      <c r="B147" s="205"/>
      <c r="C147" s="206"/>
      <c r="D147" s="196" t="s">
        <v>146</v>
      </c>
      <c r="E147" s="207" t="s">
        <v>19</v>
      </c>
      <c r="F147" s="208" t="s">
        <v>810</v>
      </c>
      <c r="G147" s="206"/>
      <c r="H147" s="209">
        <v>3.6080000000000001</v>
      </c>
      <c r="I147" s="210"/>
      <c r="J147" s="206"/>
      <c r="K147" s="206"/>
      <c r="L147" s="211"/>
      <c r="M147" s="212"/>
      <c r="N147" s="213"/>
      <c r="O147" s="213"/>
      <c r="P147" s="213"/>
      <c r="Q147" s="213"/>
      <c r="R147" s="213"/>
      <c r="S147" s="213"/>
      <c r="T147" s="214"/>
      <c r="AT147" s="215" t="s">
        <v>146</v>
      </c>
      <c r="AU147" s="215" t="s">
        <v>83</v>
      </c>
      <c r="AV147" s="14" t="s">
        <v>83</v>
      </c>
      <c r="AW147" s="14" t="s">
        <v>33</v>
      </c>
      <c r="AX147" s="14" t="s">
        <v>72</v>
      </c>
      <c r="AY147" s="215" t="s">
        <v>135</v>
      </c>
    </row>
    <row r="148" spans="1:65" s="13" customFormat="1">
      <c r="B148" s="194"/>
      <c r="C148" s="195"/>
      <c r="D148" s="196" t="s">
        <v>146</v>
      </c>
      <c r="E148" s="197" t="s">
        <v>19</v>
      </c>
      <c r="F148" s="198" t="s">
        <v>811</v>
      </c>
      <c r="G148" s="195"/>
      <c r="H148" s="197" t="s">
        <v>19</v>
      </c>
      <c r="I148" s="199"/>
      <c r="J148" s="195"/>
      <c r="K148" s="195"/>
      <c r="L148" s="200"/>
      <c r="M148" s="201"/>
      <c r="N148" s="202"/>
      <c r="O148" s="202"/>
      <c r="P148" s="202"/>
      <c r="Q148" s="202"/>
      <c r="R148" s="202"/>
      <c r="S148" s="202"/>
      <c r="T148" s="203"/>
      <c r="AT148" s="204" t="s">
        <v>146</v>
      </c>
      <c r="AU148" s="204" t="s">
        <v>83</v>
      </c>
      <c r="AV148" s="13" t="s">
        <v>80</v>
      </c>
      <c r="AW148" s="13" t="s">
        <v>33</v>
      </c>
      <c r="AX148" s="13" t="s">
        <v>72</v>
      </c>
      <c r="AY148" s="204" t="s">
        <v>135</v>
      </c>
    </row>
    <row r="149" spans="1:65" s="14" customFormat="1" ht="20">
      <c r="B149" s="205"/>
      <c r="C149" s="206"/>
      <c r="D149" s="196" t="s">
        <v>146</v>
      </c>
      <c r="E149" s="207" t="s">
        <v>19</v>
      </c>
      <c r="F149" s="208" t="s">
        <v>812</v>
      </c>
      <c r="G149" s="206"/>
      <c r="H149" s="209">
        <v>2.9769999999999999</v>
      </c>
      <c r="I149" s="210"/>
      <c r="J149" s="206"/>
      <c r="K149" s="206"/>
      <c r="L149" s="211"/>
      <c r="M149" s="212"/>
      <c r="N149" s="213"/>
      <c r="O149" s="213"/>
      <c r="P149" s="213"/>
      <c r="Q149" s="213"/>
      <c r="R149" s="213"/>
      <c r="S149" s="213"/>
      <c r="T149" s="214"/>
      <c r="AT149" s="215" t="s">
        <v>146</v>
      </c>
      <c r="AU149" s="215" t="s">
        <v>83</v>
      </c>
      <c r="AV149" s="14" t="s">
        <v>83</v>
      </c>
      <c r="AW149" s="14" t="s">
        <v>33</v>
      </c>
      <c r="AX149" s="14" t="s">
        <v>72</v>
      </c>
      <c r="AY149" s="215" t="s">
        <v>135</v>
      </c>
    </row>
    <row r="150" spans="1:65" s="14" customFormat="1" ht="20">
      <c r="B150" s="205"/>
      <c r="C150" s="206"/>
      <c r="D150" s="196" t="s">
        <v>146</v>
      </c>
      <c r="E150" s="207" t="s">
        <v>19</v>
      </c>
      <c r="F150" s="208" t="s">
        <v>813</v>
      </c>
      <c r="G150" s="206"/>
      <c r="H150" s="209">
        <v>2.3879999999999999</v>
      </c>
      <c r="I150" s="210"/>
      <c r="J150" s="206"/>
      <c r="K150" s="206"/>
      <c r="L150" s="211"/>
      <c r="M150" s="212"/>
      <c r="N150" s="213"/>
      <c r="O150" s="213"/>
      <c r="P150" s="213"/>
      <c r="Q150" s="213"/>
      <c r="R150" s="213"/>
      <c r="S150" s="213"/>
      <c r="T150" s="214"/>
      <c r="AT150" s="215" t="s">
        <v>146</v>
      </c>
      <c r="AU150" s="215" t="s">
        <v>83</v>
      </c>
      <c r="AV150" s="14" t="s">
        <v>83</v>
      </c>
      <c r="AW150" s="14" t="s">
        <v>33</v>
      </c>
      <c r="AX150" s="14" t="s">
        <v>72</v>
      </c>
      <c r="AY150" s="215" t="s">
        <v>135</v>
      </c>
    </row>
    <row r="151" spans="1:65" s="15" customFormat="1">
      <c r="B151" s="216"/>
      <c r="C151" s="217"/>
      <c r="D151" s="196" t="s">
        <v>146</v>
      </c>
      <c r="E151" s="218" t="s">
        <v>19</v>
      </c>
      <c r="F151" s="219" t="s">
        <v>149</v>
      </c>
      <c r="G151" s="217"/>
      <c r="H151" s="220">
        <v>8.9730000000000008</v>
      </c>
      <c r="I151" s="221"/>
      <c r="J151" s="217"/>
      <c r="K151" s="217"/>
      <c r="L151" s="222"/>
      <c r="M151" s="223"/>
      <c r="N151" s="224"/>
      <c r="O151" s="224"/>
      <c r="P151" s="224"/>
      <c r="Q151" s="224"/>
      <c r="R151" s="224"/>
      <c r="S151" s="224"/>
      <c r="T151" s="225"/>
      <c r="AT151" s="226" t="s">
        <v>146</v>
      </c>
      <c r="AU151" s="226" t="s">
        <v>83</v>
      </c>
      <c r="AV151" s="15" t="s">
        <v>142</v>
      </c>
      <c r="AW151" s="15" t="s">
        <v>33</v>
      </c>
      <c r="AX151" s="15" t="s">
        <v>80</v>
      </c>
      <c r="AY151" s="226" t="s">
        <v>135</v>
      </c>
    </row>
    <row r="152" spans="1:65" s="2" customFormat="1" ht="55.5" customHeight="1">
      <c r="A152" s="35"/>
      <c r="B152" s="36"/>
      <c r="C152" s="176" t="s">
        <v>222</v>
      </c>
      <c r="D152" s="176" t="s">
        <v>137</v>
      </c>
      <c r="E152" s="177" t="s">
        <v>844</v>
      </c>
      <c r="F152" s="178" t="s">
        <v>845</v>
      </c>
      <c r="G152" s="179" t="s">
        <v>152</v>
      </c>
      <c r="H152" s="180">
        <v>1.4430000000000001</v>
      </c>
      <c r="I152" s="181"/>
      <c r="J152" s="182">
        <f>ROUND(I152*H152,2)</f>
        <v>0</v>
      </c>
      <c r="K152" s="178" t="s">
        <v>141</v>
      </c>
      <c r="L152" s="40"/>
      <c r="M152" s="183" t="s">
        <v>19</v>
      </c>
      <c r="N152" s="184" t="s">
        <v>43</v>
      </c>
      <c r="O152" s="65"/>
      <c r="P152" s="185">
        <f>O152*H152</f>
        <v>0</v>
      </c>
      <c r="Q152" s="185">
        <v>0</v>
      </c>
      <c r="R152" s="185">
        <f>Q152*H152</f>
        <v>0</v>
      </c>
      <c r="S152" s="185">
        <v>2.65</v>
      </c>
      <c r="T152" s="186">
        <f>S152*H152</f>
        <v>3.82395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7" t="s">
        <v>142</v>
      </c>
      <c r="AT152" s="187" t="s">
        <v>137</v>
      </c>
      <c r="AU152" s="187" t="s">
        <v>83</v>
      </c>
      <c r="AY152" s="18" t="s">
        <v>135</v>
      </c>
      <c r="BE152" s="188">
        <f>IF(N152="základní",J152,0)</f>
        <v>0</v>
      </c>
      <c r="BF152" s="188">
        <f>IF(N152="snížená",J152,0)</f>
        <v>0</v>
      </c>
      <c r="BG152" s="188">
        <f>IF(N152="zákl. přenesená",J152,0)</f>
        <v>0</v>
      </c>
      <c r="BH152" s="188">
        <f>IF(N152="sníž. přenesená",J152,0)</f>
        <v>0</v>
      </c>
      <c r="BI152" s="188">
        <f>IF(N152="nulová",J152,0)</f>
        <v>0</v>
      </c>
      <c r="BJ152" s="18" t="s">
        <v>80</v>
      </c>
      <c r="BK152" s="188">
        <f>ROUND(I152*H152,2)</f>
        <v>0</v>
      </c>
      <c r="BL152" s="18" t="s">
        <v>142</v>
      </c>
      <c r="BM152" s="187" t="s">
        <v>846</v>
      </c>
    </row>
    <row r="153" spans="1:65" s="2" customFormat="1">
      <c r="A153" s="35"/>
      <c r="B153" s="36"/>
      <c r="C153" s="37"/>
      <c r="D153" s="189" t="s">
        <v>144</v>
      </c>
      <c r="E153" s="37"/>
      <c r="F153" s="190" t="s">
        <v>847</v>
      </c>
      <c r="G153" s="37"/>
      <c r="H153" s="37"/>
      <c r="I153" s="191"/>
      <c r="J153" s="37"/>
      <c r="K153" s="37"/>
      <c r="L153" s="40"/>
      <c r="M153" s="192"/>
      <c r="N153" s="193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144</v>
      </c>
      <c r="AU153" s="18" t="s">
        <v>83</v>
      </c>
    </row>
    <row r="154" spans="1:65" s="13" customFormat="1">
      <c r="B154" s="194"/>
      <c r="C154" s="195"/>
      <c r="D154" s="196" t="s">
        <v>146</v>
      </c>
      <c r="E154" s="197" t="s">
        <v>19</v>
      </c>
      <c r="F154" s="198" t="s">
        <v>814</v>
      </c>
      <c r="G154" s="195"/>
      <c r="H154" s="197" t="s">
        <v>19</v>
      </c>
      <c r="I154" s="199"/>
      <c r="J154" s="195"/>
      <c r="K154" s="195"/>
      <c r="L154" s="200"/>
      <c r="M154" s="201"/>
      <c r="N154" s="202"/>
      <c r="O154" s="202"/>
      <c r="P154" s="202"/>
      <c r="Q154" s="202"/>
      <c r="R154" s="202"/>
      <c r="S154" s="202"/>
      <c r="T154" s="203"/>
      <c r="AT154" s="204" t="s">
        <v>146</v>
      </c>
      <c r="AU154" s="204" t="s">
        <v>83</v>
      </c>
      <c r="AV154" s="13" t="s">
        <v>80</v>
      </c>
      <c r="AW154" s="13" t="s">
        <v>33</v>
      </c>
      <c r="AX154" s="13" t="s">
        <v>72</v>
      </c>
      <c r="AY154" s="204" t="s">
        <v>135</v>
      </c>
    </row>
    <row r="155" spans="1:65" s="14" customFormat="1">
      <c r="B155" s="205"/>
      <c r="C155" s="206"/>
      <c r="D155" s="196" t="s">
        <v>146</v>
      </c>
      <c r="E155" s="207" t="s">
        <v>19</v>
      </c>
      <c r="F155" s="208" t="s">
        <v>815</v>
      </c>
      <c r="G155" s="206"/>
      <c r="H155" s="209">
        <v>1.4430000000000001</v>
      </c>
      <c r="I155" s="210"/>
      <c r="J155" s="206"/>
      <c r="K155" s="206"/>
      <c r="L155" s="211"/>
      <c r="M155" s="212"/>
      <c r="N155" s="213"/>
      <c r="O155" s="213"/>
      <c r="P155" s="213"/>
      <c r="Q155" s="213"/>
      <c r="R155" s="213"/>
      <c r="S155" s="213"/>
      <c r="T155" s="214"/>
      <c r="AT155" s="215" t="s">
        <v>146</v>
      </c>
      <c r="AU155" s="215" t="s">
        <v>83</v>
      </c>
      <c r="AV155" s="14" t="s">
        <v>83</v>
      </c>
      <c r="AW155" s="14" t="s">
        <v>33</v>
      </c>
      <c r="AX155" s="14" t="s">
        <v>72</v>
      </c>
      <c r="AY155" s="215" t="s">
        <v>135</v>
      </c>
    </row>
    <row r="156" spans="1:65" s="15" customFormat="1">
      <c r="B156" s="216"/>
      <c r="C156" s="217"/>
      <c r="D156" s="196" t="s">
        <v>146</v>
      </c>
      <c r="E156" s="218" t="s">
        <v>19</v>
      </c>
      <c r="F156" s="219" t="s">
        <v>149</v>
      </c>
      <c r="G156" s="217"/>
      <c r="H156" s="220">
        <v>1.4430000000000001</v>
      </c>
      <c r="I156" s="221"/>
      <c r="J156" s="217"/>
      <c r="K156" s="217"/>
      <c r="L156" s="222"/>
      <c r="M156" s="223"/>
      <c r="N156" s="224"/>
      <c r="O156" s="224"/>
      <c r="P156" s="224"/>
      <c r="Q156" s="224"/>
      <c r="R156" s="224"/>
      <c r="S156" s="224"/>
      <c r="T156" s="225"/>
      <c r="AT156" s="226" t="s">
        <v>146</v>
      </c>
      <c r="AU156" s="226" t="s">
        <v>83</v>
      </c>
      <c r="AV156" s="15" t="s">
        <v>142</v>
      </c>
      <c r="AW156" s="15" t="s">
        <v>33</v>
      </c>
      <c r="AX156" s="15" t="s">
        <v>80</v>
      </c>
      <c r="AY156" s="226" t="s">
        <v>135</v>
      </c>
    </row>
    <row r="157" spans="1:65" s="12" customFormat="1" ht="22.75" customHeight="1">
      <c r="B157" s="160"/>
      <c r="C157" s="161"/>
      <c r="D157" s="162" t="s">
        <v>71</v>
      </c>
      <c r="E157" s="174" t="s">
        <v>848</v>
      </c>
      <c r="F157" s="174" t="s">
        <v>849</v>
      </c>
      <c r="G157" s="161"/>
      <c r="H157" s="161"/>
      <c r="I157" s="164"/>
      <c r="J157" s="175">
        <f>BK157</f>
        <v>0</v>
      </c>
      <c r="K157" s="161"/>
      <c r="L157" s="166"/>
      <c r="M157" s="167"/>
      <c r="N157" s="168"/>
      <c r="O157" s="168"/>
      <c r="P157" s="169">
        <f>SUM(P158:P164)</f>
        <v>0</v>
      </c>
      <c r="Q157" s="168"/>
      <c r="R157" s="169">
        <f>SUM(R158:R164)</f>
        <v>0</v>
      </c>
      <c r="S157" s="168"/>
      <c r="T157" s="170">
        <f>SUM(T158:T164)</f>
        <v>0</v>
      </c>
      <c r="AR157" s="171" t="s">
        <v>80</v>
      </c>
      <c r="AT157" s="172" t="s">
        <v>71</v>
      </c>
      <c r="AU157" s="172" t="s">
        <v>80</v>
      </c>
      <c r="AY157" s="171" t="s">
        <v>135</v>
      </c>
      <c r="BK157" s="173">
        <f>SUM(BK158:BK164)</f>
        <v>0</v>
      </c>
    </row>
    <row r="158" spans="1:65" s="2" customFormat="1" ht="37.75" customHeight="1">
      <c r="A158" s="35"/>
      <c r="B158" s="36"/>
      <c r="C158" s="176" t="s">
        <v>233</v>
      </c>
      <c r="D158" s="176" t="s">
        <v>137</v>
      </c>
      <c r="E158" s="177" t="s">
        <v>850</v>
      </c>
      <c r="F158" s="178" t="s">
        <v>851</v>
      </c>
      <c r="G158" s="179" t="s">
        <v>236</v>
      </c>
      <c r="H158" s="180">
        <v>25.780999999999999</v>
      </c>
      <c r="I158" s="181"/>
      <c r="J158" s="182">
        <f>ROUND(I158*H158,2)</f>
        <v>0</v>
      </c>
      <c r="K158" s="178" t="s">
        <v>141</v>
      </c>
      <c r="L158" s="40"/>
      <c r="M158" s="183" t="s">
        <v>19</v>
      </c>
      <c r="N158" s="184" t="s">
        <v>43</v>
      </c>
      <c r="O158" s="65"/>
      <c r="P158" s="185">
        <f>O158*H158</f>
        <v>0</v>
      </c>
      <c r="Q158" s="185">
        <v>0</v>
      </c>
      <c r="R158" s="185">
        <f>Q158*H158</f>
        <v>0</v>
      </c>
      <c r="S158" s="185">
        <v>0</v>
      </c>
      <c r="T158" s="186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87" t="s">
        <v>142</v>
      </c>
      <c r="AT158" s="187" t="s">
        <v>137</v>
      </c>
      <c r="AU158" s="187" t="s">
        <v>83</v>
      </c>
      <c r="AY158" s="18" t="s">
        <v>135</v>
      </c>
      <c r="BE158" s="188">
        <f>IF(N158="základní",J158,0)</f>
        <v>0</v>
      </c>
      <c r="BF158" s="188">
        <f>IF(N158="snížená",J158,0)</f>
        <v>0</v>
      </c>
      <c r="BG158" s="188">
        <f>IF(N158="zákl. přenesená",J158,0)</f>
        <v>0</v>
      </c>
      <c r="BH158" s="188">
        <f>IF(N158="sníž. přenesená",J158,0)</f>
        <v>0</v>
      </c>
      <c r="BI158" s="188">
        <f>IF(N158="nulová",J158,0)</f>
        <v>0</v>
      </c>
      <c r="BJ158" s="18" t="s">
        <v>80</v>
      </c>
      <c r="BK158" s="188">
        <f>ROUND(I158*H158,2)</f>
        <v>0</v>
      </c>
      <c r="BL158" s="18" t="s">
        <v>142</v>
      </c>
      <c r="BM158" s="187" t="s">
        <v>852</v>
      </c>
    </row>
    <row r="159" spans="1:65" s="2" customFormat="1">
      <c r="A159" s="35"/>
      <c r="B159" s="36"/>
      <c r="C159" s="37"/>
      <c r="D159" s="189" t="s">
        <v>144</v>
      </c>
      <c r="E159" s="37"/>
      <c r="F159" s="190" t="s">
        <v>853</v>
      </c>
      <c r="G159" s="37"/>
      <c r="H159" s="37"/>
      <c r="I159" s="191"/>
      <c r="J159" s="37"/>
      <c r="K159" s="37"/>
      <c r="L159" s="40"/>
      <c r="M159" s="192"/>
      <c r="N159" s="193"/>
      <c r="O159" s="65"/>
      <c r="P159" s="65"/>
      <c r="Q159" s="65"/>
      <c r="R159" s="65"/>
      <c r="S159" s="65"/>
      <c r="T159" s="66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144</v>
      </c>
      <c r="AU159" s="18" t="s">
        <v>83</v>
      </c>
    </row>
    <row r="160" spans="1:65" s="2" customFormat="1" ht="49" customHeight="1">
      <c r="A160" s="35"/>
      <c r="B160" s="36"/>
      <c r="C160" s="176" t="s">
        <v>8</v>
      </c>
      <c r="D160" s="176" t="s">
        <v>137</v>
      </c>
      <c r="E160" s="177" t="s">
        <v>854</v>
      </c>
      <c r="F160" s="178" t="s">
        <v>855</v>
      </c>
      <c r="G160" s="179" t="s">
        <v>236</v>
      </c>
      <c r="H160" s="180">
        <v>850.77300000000002</v>
      </c>
      <c r="I160" s="181"/>
      <c r="J160" s="182">
        <f>ROUND(I160*H160,2)</f>
        <v>0</v>
      </c>
      <c r="K160" s="178" t="s">
        <v>141</v>
      </c>
      <c r="L160" s="40"/>
      <c r="M160" s="183" t="s">
        <v>19</v>
      </c>
      <c r="N160" s="184" t="s">
        <v>43</v>
      </c>
      <c r="O160" s="65"/>
      <c r="P160" s="185">
        <f>O160*H160</f>
        <v>0</v>
      </c>
      <c r="Q160" s="185">
        <v>0</v>
      </c>
      <c r="R160" s="185">
        <f>Q160*H160</f>
        <v>0</v>
      </c>
      <c r="S160" s="185">
        <v>0</v>
      </c>
      <c r="T160" s="186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87" t="s">
        <v>142</v>
      </c>
      <c r="AT160" s="187" t="s">
        <v>137</v>
      </c>
      <c r="AU160" s="187" t="s">
        <v>83</v>
      </c>
      <c r="AY160" s="18" t="s">
        <v>135</v>
      </c>
      <c r="BE160" s="188">
        <f>IF(N160="základní",J160,0)</f>
        <v>0</v>
      </c>
      <c r="BF160" s="188">
        <f>IF(N160="snížená",J160,0)</f>
        <v>0</v>
      </c>
      <c r="BG160" s="188">
        <f>IF(N160="zákl. přenesená",J160,0)</f>
        <v>0</v>
      </c>
      <c r="BH160" s="188">
        <f>IF(N160="sníž. přenesená",J160,0)</f>
        <v>0</v>
      </c>
      <c r="BI160" s="188">
        <f>IF(N160="nulová",J160,0)</f>
        <v>0</v>
      </c>
      <c r="BJ160" s="18" t="s">
        <v>80</v>
      </c>
      <c r="BK160" s="188">
        <f>ROUND(I160*H160,2)</f>
        <v>0</v>
      </c>
      <c r="BL160" s="18" t="s">
        <v>142</v>
      </c>
      <c r="BM160" s="187" t="s">
        <v>856</v>
      </c>
    </row>
    <row r="161" spans="1:51" s="2" customFormat="1">
      <c r="A161" s="35"/>
      <c r="B161" s="36"/>
      <c r="C161" s="37"/>
      <c r="D161" s="189" t="s">
        <v>144</v>
      </c>
      <c r="E161" s="37"/>
      <c r="F161" s="190" t="s">
        <v>857</v>
      </c>
      <c r="G161" s="37"/>
      <c r="H161" s="37"/>
      <c r="I161" s="191"/>
      <c r="J161" s="37"/>
      <c r="K161" s="37"/>
      <c r="L161" s="40"/>
      <c r="M161" s="192"/>
      <c r="N161" s="193"/>
      <c r="O161" s="65"/>
      <c r="P161" s="65"/>
      <c r="Q161" s="65"/>
      <c r="R161" s="65"/>
      <c r="S161" s="65"/>
      <c r="T161" s="66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144</v>
      </c>
      <c r="AU161" s="18" t="s">
        <v>83</v>
      </c>
    </row>
    <row r="162" spans="1:51" s="13" customFormat="1">
      <c r="B162" s="194"/>
      <c r="C162" s="195"/>
      <c r="D162" s="196" t="s">
        <v>146</v>
      </c>
      <c r="E162" s="197" t="s">
        <v>19</v>
      </c>
      <c r="F162" s="198" t="s">
        <v>858</v>
      </c>
      <c r="G162" s="195"/>
      <c r="H162" s="197" t="s">
        <v>19</v>
      </c>
      <c r="I162" s="199"/>
      <c r="J162" s="195"/>
      <c r="K162" s="195"/>
      <c r="L162" s="200"/>
      <c r="M162" s="201"/>
      <c r="N162" s="202"/>
      <c r="O162" s="202"/>
      <c r="P162" s="202"/>
      <c r="Q162" s="202"/>
      <c r="R162" s="202"/>
      <c r="S162" s="202"/>
      <c r="T162" s="203"/>
      <c r="AT162" s="204" t="s">
        <v>146</v>
      </c>
      <c r="AU162" s="204" t="s">
        <v>83</v>
      </c>
      <c r="AV162" s="13" t="s">
        <v>80</v>
      </c>
      <c r="AW162" s="13" t="s">
        <v>33</v>
      </c>
      <c r="AX162" s="13" t="s">
        <v>72</v>
      </c>
      <c r="AY162" s="204" t="s">
        <v>135</v>
      </c>
    </row>
    <row r="163" spans="1:51" s="14" customFormat="1">
      <c r="B163" s="205"/>
      <c r="C163" s="206"/>
      <c r="D163" s="196" t="s">
        <v>146</v>
      </c>
      <c r="E163" s="207" t="s">
        <v>19</v>
      </c>
      <c r="F163" s="208" t="s">
        <v>859</v>
      </c>
      <c r="G163" s="206"/>
      <c r="H163" s="209">
        <v>850.77300000000002</v>
      </c>
      <c r="I163" s="210"/>
      <c r="J163" s="206"/>
      <c r="K163" s="206"/>
      <c r="L163" s="211"/>
      <c r="M163" s="212"/>
      <c r="N163" s="213"/>
      <c r="O163" s="213"/>
      <c r="P163" s="213"/>
      <c r="Q163" s="213"/>
      <c r="R163" s="213"/>
      <c r="S163" s="213"/>
      <c r="T163" s="214"/>
      <c r="AT163" s="215" t="s">
        <v>146</v>
      </c>
      <c r="AU163" s="215" t="s">
        <v>83</v>
      </c>
      <c r="AV163" s="14" t="s">
        <v>83</v>
      </c>
      <c r="AW163" s="14" t="s">
        <v>33</v>
      </c>
      <c r="AX163" s="14" t="s">
        <v>72</v>
      </c>
      <c r="AY163" s="215" t="s">
        <v>135</v>
      </c>
    </row>
    <row r="164" spans="1:51" s="15" customFormat="1">
      <c r="B164" s="216"/>
      <c r="C164" s="217"/>
      <c r="D164" s="196" t="s">
        <v>146</v>
      </c>
      <c r="E164" s="218" t="s">
        <v>19</v>
      </c>
      <c r="F164" s="219" t="s">
        <v>149</v>
      </c>
      <c r="G164" s="217"/>
      <c r="H164" s="220">
        <v>850.77300000000002</v>
      </c>
      <c r="I164" s="221"/>
      <c r="J164" s="217"/>
      <c r="K164" s="217"/>
      <c r="L164" s="222"/>
      <c r="M164" s="241"/>
      <c r="N164" s="242"/>
      <c r="O164" s="242"/>
      <c r="P164" s="242"/>
      <c r="Q164" s="242"/>
      <c r="R164" s="242"/>
      <c r="S164" s="242"/>
      <c r="T164" s="243"/>
      <c r="AT164" s="226" t="s">
        <v>146</v>
      </c>
      <c r="AU164" s="226" t="s">
        <v>83</v>
      </c>
      <c r="AV164" s="15" t="s">
        <v>142</v>
      </c>
      <c r="AW164" s="15" t="s">
        <v>33</v>
      </c>
      <c r="AX164" s="15" t="s">
        <v>80</v>
      </c>
      <c r="AY164" s="226" t="s">
        <v>135</v>
      </c>
    </row>
    <row r="165" spans="1:51" s="2" customFormat="1" ht="7" customHeight="1">
      <c r="A165" s="35"/>
      <c r="B165" s="48"/>
      <c r="C165" s="49"/>
      <c r="D165" s="49"/>
      <c r="E165" s="49"/>
      <c r="F165" s="49"/>
      <c r="G165" s="49"/>
      <c r="H165" s="49"/>
      <c r="I165" s="49"/>
      <c r="J165" s="49"/>
      <c r="K165" s="49"/>
      <c r="L165" s="40"/>
      <c r="M165" s="35"/>
      <c r="O165" s="35"/>
      <c r="P165" s="35"/>
      <c r="Q165" s="35"/>
      <c r="R165" s="35"/>
      <c r="S165" s="35"/>
      <c r="T165" s="35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</row>
  </sheetData>
  <sheetProtection algorithmName="SHA-512" hashValue="NGJXdi5fRo+621HGAiz27/aP8y8bukVVhl3FBTlmQPtCo9LySIEP9WZ1UHQoJI5a4w4st1QXHue8pnnI0vKmOQ==" saltValue="M79ZEm81iTIfK2EEa5ZUX8Aqo00vbJlzpWtlAYDV5L6HVgUCZ1esmkyXXHvdh/DVxVftzcO5GZMrsm0jFYnGgg==" spinCount="100000" sheet="1" objects="1" scenarios="1" formatColumns="0" formatRows="0" autoFilter="0"/>
  <autoFilter ref="C82:K164" xr:uid="{00000000-0009-0000-0000-000007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87" r:id="rId1" xr:uid="{00000000-0004-0000-0700-000000000000}"/>
    <hyperlink ref="F92" r:id="rId2" xr:uid="{00000000-0004-0000-0700-000001000000}"/>
    <hyperlink ref="F97" r:id="rId3" xr:uid="{00000000-0004-0000-0700-000002000000}"/>
    <hyperlink ref="F102" r:id="rId4" xr:uid="{00000000-0004-0000-0700-000003000000}"/>
    <hyperlink ref="F112" r:id="rId5" xr:uid="{00000000-0004-0000-0700-000004000000}"/>
    <hyperlink ref="F128" r:id="rId6" xr:uid="{00000000-0004-0000-0700-000005000000}"/>
    <hyperlink ref="F133" r:id="rId7" xr:uid="{00000000-0004-0000-0700-000006000000}"/>
    <hyperlink ref="F138" r:id="rId8" xr:uid="{00000000-0004-0000-0700-000007000000}"/>
    <hyperlink ref="F145" r:id="rId9" xr:uid="{00000000-0004-0000-0700-000008000000}"/>
    <hyperlink ref="F153" r:id="rId10" xr:uid="{00000000-0004-0000-0700-000009000000}"/>
    <hyperlink ref="F159" r:id="rId11" xr:uid="{00000000-0004-0000-0700-00000A000000}"/>
    <hyperlink ref="F161" r:id="rId12" xr:uid="{00000000-0004-0000-0700-00000B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19</vt:i4>
      </vt:variant>
    </vt:vector>
  </HeadingPairs>
  <TitlesOfParts>
    <vt:vector size="30" baseType="lpstr">
      <vt:lpstr>Rekapitulace stavby</vt:lpstr>
      <vt:lpstr>List1</vt:lpstr>
      <vt:lpstr>SO 01 - Zdrž</vt:lpstr>
      <vt:lpstr>SO 02 - Hráz</vt:lpstr>
      <vt:lpstr>SO 03 - Bezpečnostní přeliv</vt:lpstr>
      <vt:lpstr>SO 04 - Výpustný objekt</vt:lpstr>
      <vt:lpstr>SO 06 - Schodiště</vt:lpstr>
      <vt:lpstr>SO 07 - Nátokové koryto</vt:lpstr>
      <vt:lpstr>SO 08 - Odstranění melior...</vt:lpstr>
      <vt:lpstr>VRN - Vedlejší rozpočtové...</vt:lpstr>
      <vt:lpstr>Pokyny pro vyplnění</vt:lpstr>
      <vt:lpstr>'Rekapitulace stavby'!Názvy_tisku</vt:lpstr>
      <vt:lpstr>'SO 01 - Zdrž'!Názvy_tisku</vt:lpstr>
      <vt:lpstr>'SO 02 - Hráz'!Názvy_tisku</vt:lpstr>
      <vt:lpstr>'SO 03 - Bezpečnostní přeliv'!Názvy_tisku</vt:lpstr>
      <vt:lpstr>'SO 04 - Výpustný objekt'!Názvy_tisku</vt:lpstr>
      <vt:lpstr>'SO 06 - Schodiště'!Názvy_tisku</vt:lpstr>
      <vt:lpstr>'SO 07 - Nátokové koryto'!Názvy_tisku</vt:lpstr>
      <vt:lpstr>'SO 08 - Odstranění melior...'!Názvy_tisku</vt:lpstr>
      <vt:lpstr>'VRN - Vedlejší rozpočtové...'!Názvy_tisku</vt:lpstr>
      <vt:lpstr>'Pokyny pro vyplnění'!Oblast_tisku</vt:lpstr>
      <vt:lpstr>'Rekapitulace stavby'!Oblast_tisku</vt:lpstr>
      <vt:lpstr>'SO 01 - Zdrž'!Oblast_tisku</vt:lpstr>
      <vt:lpstr>'SO 02 - Hráz'!Oblast_tisku</vt:lpstr>
      <vt:lpstr>'SO 03 - Bezpečnostní přeliv'!Oblast_tisku</vt:lpstr>
      <vt:lpstr>'SO 04 - Výpustný objekt'!Oblast_tisku</vt:lpstr>
      <vt:lpstr>'SO 06 - Schodiště'!Oblast_tisku</vt:lpstr>
      <vt:lpstr>'SO 07 - Nátokové koryto'!Oblast_tisku</vt:lpstr>
      <vt:lpstr>'SO 08 - Odstranění melior...'!Oblast_tisku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Michaela Přenosilová</dc:creator>
  <cp:lastModifiedBy>Najmanová Jarmila Ing.</cp:lastModifiedBy>
  <dcterms:created xsi:type="dcterms:W3CDTF">2022-06-13T10:37:40Z</dcterms:created>
  <dcterms:modified xsi:type="dcterms:W3CDTF">2022-06-21T11:00:34Z</dcterms:modified>
</cp:coreProperties>
</file>